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480" yWindow="1605" windowWidth="1980" windowHeight="11640" tabRatio="835"/>
  </bookViews>
  <sheets>
    <sheet name="от 7-12лет " sheetId="52" r:id="rId1"/>
    <sheet name="Титульный лист" sheetId="53" r:id="rId2"/>
  </sheets>
  <calcPr calcId="144525"/>
</workbook>
</file>

<file path=xl/calcChain.xml><?xml version="1.0" encoding="utf-8"?>
<calcChain xmlns="http://schemas.openxmlformats.org/spreadsheetml/2006/main">
  <c r="H253" i="52" l="1"/>
  <c r="H254" i="52" s="1"/>
  <c r="G253" i="52"/>
  <c r="F253" i="52"/>
  <c r="E253" i="52"/>
  <c r="D253" i="52"/>
  <c r="C253" i="52"/>
  <c r="H241" i="52"/>
  <c r="H255" i="52" s="1"/>
  <c r="G241" i="52"/>
  <c r="G255" i="52" s="1"/>
  <c r="F241" i="52"/>
  <c r="F255" i="52" s="1"/>
  <c r="E241" i="52"/>
  <c r="E255" i="52" s="1"/>
  <c r="D241" i="52"/>
  <c r="C241" i="52"/>
  <c r="C255" i="52" s="1"/>
  <c r="H228" i="52"/>
  <c r="H229" i="52" s="1"/>
  <c r="G228" i="52"/>
  <c r="F228" i="52"/>
  <c r="E228" i="52"/>
  <c r="D228" i="52"/>
  <c r="C228" i="52"/>
  <c r="H216" i="52"/>
  <c r="H217" i="52" s="1"/>
  <c r="G216" i="52"/>
  <c r="G230" i="52" s="1"/>
  <c r="F216" i="52"/>
  <c r="F230" i="52" s="1"/>
  <c r="E216" i="52"/>
  <c r="E230" i="52" s="1"/>
  <c r="D216" i="52"/>
  <c r="C216" i="52"/>
  <c r="C230" i="52" s="1"/>
  <c r="H203" i="52"/>
  <c r="H204" i="52" s="1"/>
  <c r="G203" i="52"/>
  <c r="F203" i="52"/>
  <c r="E203" i="52"/>
  <c r="D203" i="52"/>
  <c r="C203" i="52"/>
  <c r="H191" i="52"/>
  <c r="H192" i="52" s="1"/>
  <c r="G191" i="52"/>
  <c r="G205" i="52" s="1"/>
  <c r="F191" i="52"/>
  <c r="F205" i="52" s="1"/>
  <c r="E191" i="52"/>
  <c r="E205" i="52" s="1"/>
  <c r="D191" i="52"/>
  <c r="C191" i="52"/>
  <c r="C205" i="52" s="1"/>
  <c r="H178" i="52"/>
  <c r="H179" i="52" s="1"/>
  <c r="G178" i="52"/>
  <c r="F178" i="52"/>
  <c r="F180" i="52" s="1"/>
  <c r="E178" i="52"/>
  <c r="D178" i="52"/>
  <c r="C178" i="52"/>
  <c r="H167" i="52"/>
  <c r="H166" i="52"/>
  <c r="G166" i="52"/>
  <c r="G180" i="52" s="1"/>
  <c r="F166" i="52"/>
  <c r="E166" i="52"/>
  <c r="E180" i="52" s="1"/>
  <c r="D166" i="52"/>
  <c r="C166" i="52"/>
  <c r="C180" i="52" s="1"/>
  <c r="C151" i="52"/>
  <c r="C139" i="52"/>
  <c r="C127" i="52"/>
  <c r="C116" i="52"/>
  <c r="H114" i="52"/>
  <c r="H116" i="52" s="1"/>
  <c r="H117" i="52" s="1"/>
  <c r="G114" i="52"/>
  <c r="G116" i="52" s="1"/>
  <c r="F114" i="52"/>
  <c r="F116" i="52" s="1"/>
  <c r="E114" i="52"/>
  <c r="E116" i="52" s="1"/>
  <c r="C102" i="52"/>
  <c r="C78" i="52"/>
  <c r="C67" i="52"/>
  <c r="C55" i="52"/>
  <c r="C43" i="52"/>
  <c r="C31" i="52"/>
  <c r="C19" i="52"/>
  <c r="C153" i="52" l="1"/>
  <c r="H242" i="52"/>
  <c r="H230" i="52"/>
  <c r="H205" i="52"/>
  <c r="H180" i="52"/>
  <c r="C129" i="52"/>
  <c r="C261" i="52"/>
  <c r="C80" i="52"/>
  <c r="C57" i="52"/>
  <c r="C33" i="52"/>
  <c r="D11" i="52"/>
  <c r="D251" i="52"/>
  <c r="D234" i="52"/>
  <c r="D239" i="52" s="1"/>
  <c r="D226" i="52"/>
  <c r="D214" i="52"/>
  <c r="D196" i="52"/>
  <c r="D201" i="52" s="1"/>
  <c r="D189" i="52" l="1"/>
  <c r="D171" i="52"/>
  <c r="D176" i="52" s="1"/>
  <c r="D164" i="52"/>
  <c r="D144" i="52"/>
  <c r="D149" i="52" s="1"/>
  <c r="D151" i="52" s="1"/>
  <c r="D137" i="52"/>
  <c r="D139" i="52" s="1"/>
  <c r="D125" i="52"/>
  <c r="D127" i="52" s="1"/>
  <c r="D108" i="52"/>
  <c r="D114" i="52" s="1"/>
  <c r="D116" i="52" s="1"/>
  <c r="D96" i="52"/>
  <c r="D100" i="52" s="1"/>
  <c r="D102" i="52" s="1"/>
  <c r="D89" i="52"/>
  <c r="D91" i="52" s="1"/>
  <c r="D72" i="52"/>
  <c r="D76" i="52" s="1"/>
  <c r="D78" i="52" s="1"/>
  <c r="D61" i="52"/>
  <c r="D65" i="52" s="1"/>
  <c r="D67" i="52" s="1"/>
  <c r="D48" i="52"/>
  <c r="D53" i="52" s="1"/>
  <c r="D55" i="52" s="1"/>
  <c r="D41" i="52"/>
  <c r="D43" i="52" s="1"/>
  <c r="D29" i="52"/>
  <c r="D31" i="52" s="1"/>
  <c r="D17" i="52"/>
  <c r="D19" i="52" s="1"/>
  <c r="H251" i="52" l="1"/>
  <c r="G251" i="52"/>
  <c r="F251" i="52"/>
  <c r="E251" i="52"/>
  <c r="H239" i="52"/>
  <c r="G239" i="52"/>
  <c r="F239" i="52"/>
  <c r="E239" i="52"/>
  <c r="H226" i="52"/>
  <c r="G226" i="52"/>
  <c r="F226" i="52"/>
  <c r="E226" i="52"/>
  <c r="H214" i="52"/>
  <c r="G214" i="52"/>
  <c r="F214" i="52"/>
  <c r="E214" i="52"/>
  <c r="H201" i="52"/>
  <c r="G201" i="52"/>
  <c r="F201" i="52"/>
  <c r="E201" i="52"/>
  <c r="H189" i="52"/>
  <c r="G189" i="52"/>
  <c r="F189" i="52"/>
  <c r="E189" i="52"/>
  <c r="H176" i="52"/>
  <c r="G176" i="52"/>
  <c r="F176" i="52"/>
  <c r="E176" i="52"/>
  <c r="H164" i="52"/>
  <c r="H181" i="52"/>
  <c r="G164" i="52"/>
  <c r="F164" i="52"/>
  <c r="E164" i="52"/>
  <c r="C164" i="52"/>
  <c r="H149" i="52"/>
  <c r="H151" i="52" s="1"/>
  <c r="H152" i="52" s="1"/>
  <c r="G149" i="52"/>
  <c r="G151" i="52" s="1"/>
  <c r="F149" i="52"/>
  <c r="F151" i="52" s="1"/>
  <c r="E149" i="52"/>
  <c r="H137" i="52"/>
  <c r="H139" i="52" s="1"/>
  <c r="G137" i="52"/>
  <c r="G139" i="52" s="1"/>
  <c r="G153" i="52" s="1"/>
  <c r="F137" i="52"/>
  <c r="F139" i="52" s="1"/>
  <c r="F153" i="52" s="1"/>
  <c r="E137" i="52"/>
  <c r="E139" i="52" s="1"/>
  <c r="H125" i="52"/>
  <c r="H127" i="52" s="1"/>
  <c r="G125" i="52"/>
  <c r="G127" i="52" s="1"/>
  <c r="G129" i="52" s="1"/>
  <c r="F125" i="52"/>
  <c r="F127" i="52" s="1"/>
  <c r="F129" i="52" s="1"/>
  <c r="E125" i="52"/>
  <c r="E127" i="52" s="1"/>
  <c r="E129" i="52" s="1"/>
  <c r="H100" i="52"/>
  <c r="H102" i="52" s="1"/>
  <c r="G100" i="52"/>
  <c r="G102" i="52" s="1"/>
  <c r="F100" i="52"/>
  <c r="F102" i="52" s="1"/>
  <c r="E100" i="52"/>
  <c r="E102" i="52" s="1"/>
  <c r="H89" i="52"/>
  <c r="H91" i="52" s="1"/>
  <c r="H92" i="52" s="1"/>
  <c r="G89" i="52"/>
  <c r="G91" i="52" s="1"/>
  <c r="F89" i="52"/>
  <c r="F91" i="52" s="1"/>
  <c r="E89" i="52"/>
  <c r="E91" i="52" s="1"/>
  <c r="C89" i="52"/>
  <c r="C91" i="52" s="1"/>
  <c r="H76" i="52"/>
  <c r="G76" i="52"/>
  <c r="G78" i="52" s="1"/>
  <c r="F76" i="52"/>
  <c r="F78" i="52" s="1"/>
  <c r="E76" i="52"/>
  <c r="E78" i="52" s="1"/>
  <c r="H65" i="52"/>
  <c r="H67" i="52" s="1"/>
  <c r="H68" i="52" s="1"/>
  <c r="G65" i="52"/>
  <c r="G67" i="52" s="1"/>
  <c r="F65" i="52"/>
  <c r="F67" i="52" s="1"/>
  <c r="E65" i="52"/>
  <c r="E67" i="52" s="1"/>
  <c r="H53" i="52"/>
  <c r="H55" i="52" s="1"/>
  <c r="G53" i="52"/>
  <c r="G55" i="52" s="1"/>
  <c r="F53" i="52"/>
  <c r="F55" i="52" s="1"/>
  <c r="E53" i="52"/>
  <c r="E55" i="52" s="1"/>
  <c r="H41" i="52"/>
  <c r="G41" i="52"/>
  <c r="G43" i="52" s="1"/>
  <c r="F41" i="52"/>
  <c r="F43" i="52" s="1"/>
  <c r="E41" i="52"/>
  <c r="E43" i="52" s="1"/>
  <c r="H29" i="52"/>
  <c r="H31" i="52" s="1"/>
  <c r="G29" i="52"/>
  <c r="G31" i="52" s="1"/>
  <c r="G261" i="52" s="1"/>
  <c r="F29" i="52"/>
  <c r="F31" i="52" s="1"/>
  <c r="E29" i="52"/>
  <c r="E31" i="52" s="1"/>
  <c r="H17" i="52"/>
  <c r="H19" i="52" s="1"/>
  <c r="G17" i="52"/>
  <c r="F17" i="52"/>
  <c r="E17" i="52"/>
  <c r="E19" i="52" s="1"/>
  <c r="H206" i="52"/>
  <c r="E259" i="52" l="1"/>
  <c r="H140" i="52"/>
  <c r="H153" i="52"/>
  <c r="H154" i="52" s="1"/>
  <c r="F261" i="52"/>
  <c r="C104" i="52"/>
  <c r="C263" i="52" s="1"/>
  <c r="C259" i="52"/>
  <c r="H20" i="52"/>
  <c r="H259" i="52"/>
  <c r="H260" i="52" s="1"/>
  <c r="G57" i="52"/>
  <c r="G80" i="52"/>
  <c r="F104" i="52"/>
  <c r="H103" i="52"/>
  <c r="H104" i="52"/>
  <c r="H128" i="52"/>
  <c r="H129" i="52"/>
  <c r="H130" i="52" s="1"/>
  <c r="E151" i="52"/>
  <c r="E153" i="52" s="1"/>
  <c r="H32" i="52"/>
  <c r="H33" i="52"/>
  <c r="H43" i="52"/>
  <c r="H44" i="52" s="1"/>
  <c r="F57" i="52"/>
  <c r="H56" i="52"/>
  <c r="F80" i="52"/>
  <c r="H79" i="52"/>
  <c r="H78" i="52"/>
  <c r="H80" i="52" s="1"/>
  <c r="H81" i="52" s="1"/>
  <c r="E104" i="52"/>
  <c r="G104" i="52"/>
  <c r="E33" i="52"/>
  <c r="E57" i="52"/>
  <c r="E80" i="52"/>
  <c r="F19" i="52"/>
  <c r="F259" i="52" s="1"/>
  <c r="H256" i="52"/>
  <c r="G19" i="52"/>
  <c r="H231" i="52"/>
  <c r="H105" i="52"/>
  <c r="E261" i="52" l="1"/>
  <c r="H261" i="52"/>
  <c r="H262" i="52" s="1"/>
  <c r="E263" i="52"/>
  <c r="E264" i="52" s="1"/>
  <c r="G33" i="52"/>
  <c r="G263" i="52" s="1"/>
  <c r="G264" i="52" s="1"/>
  <c r="G259" i="52"/>
  <c r="F33" i="52"/>
  <c r="F263" i="52" s="1"/>
  <c r="F264" i="52" s="1"/>
  <c r="H34" i="52"/>
  <c r="H57" i="52"/>
  <c r="H58" i="52" s="1"/>
  <c r="H263" i="52" l="1"/>
  <c r="H264" i="52" s="1"/>
</calcChain>
</file>

<file path=xl/sharedStrings.xml><?xml version="1.0" encoding="utf-8"?>
<sst xmlns="http://schemas.openxmlformats.org/spreadsheetml/2006/main" count="316" uniqueCount="125">
  <si>
    <t>Чай с сахаром</t>
  </si>
  <si>
    <t>Хлеб пшеничный</t>
  </si>
  <si>
    <t>Масло сливочное/порциями/</t>
  </si>
  <si>
    <t>Напиток из шиповника</t>
  </si>
  <si>
    <t>Компот из сухофруктов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</si>
  <si>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</si>
  <si>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</si>
  <si>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</si>
  <si>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</si>
  <si>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</si>
  <si>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</si>
  <si>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</si>
  <si>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</si>
  <si>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Какао с молоком</t>
  </si>
  <si>
    <t>Завтрак</t>
  </si>
  <si>
    <t xml:space="preserve">Обед </t>
  </si>
  <si>
    <t xml:space="preserve">Завтрак </t>
  </si>
  <si>
    <t>Рассольник Ленинградский на м/к бульоне со сметаной</t>
  </si>
  <si>
    <t>Батон нарезной</t>
  </si>
  <si>
    <t>Сыр порционный</t>
  </si>
  <si>
    <t>Омлет натуральный</t>
  </si>
  <si>
    <t xml:space="preserve">   Наименование бдюда</t>
  </si>
  <si>
    <t>№ рецептур</t>
  </si>
  <si>
    <t xml:space="preserve">Макароны отварные </t>
  </si>
  <si>
    <t>ПР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</si>
  <si>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</si>
  <si>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</si>
  <si>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</si>
  <si>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</si>
  <si>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</si>
  <si>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неделя: 2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</si>
  <si>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</si>
  <si>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</si>
  <si>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</si>
  <si>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день10: пятница</t>
  </si>
  <si>
    <t xml:space="preserve">Каша гречневая рассыпчатая </t>
  </si>
  <si>
    <t>200/5</t>
  </si>
  <si>
    <t>Чай с сахаром лимоном</t>
  </si>
  <si>
    <t xml:space="preserve">Свекольник на  м/к бульоне </t>
  </si>
  <si>
    <t>Морковь туш-я (курагой или изюмом)</t>
  </si>
  <si>
    <t>Чай с сахаром молоком</t>
  </si>
  <si>
    <t>Фрукт сезонный</t>
  </si>
  <si>
    <t>Кофейный напиток с молоком</t>
  </si>
  <si>
    <t>Кисель фруктовый</t>
  </si>
  <si>
    <t>Пудинг творожный с повидлом</t>
  </si>
  <si>
    <t>Суп  с мясными фрикадельками</t>
  </si>
  <si>
    <t xml:space="preserve">Фрикадельки Деревенские туш-е в соусе </t>
  </si>
  <si>
    <t>Каша молочная Дружба с маслом сливочным</t>
  </si>
  <si>
    <t>Сок фруктовый</t>
  </si>
  <si>
    <t>Картофель отварной</t>
  </si>
  <si>
    <t>Салат из свежей капусты и свеклы</t>
  </si>
  <si>
    <t>Яйцо варёное</t>
  </si>
  <si>
    <t>Картофель запечёный</t>
  </si>
  <si>
    <t>Овощи по сезону</t>
  </si>
  <si>
    <t>Рыба, тушенная в томате с овощами</t>
  </si>
  <si>
    <t>Компот из свежих яблок</t>
  </si>
  <si>
    <t>Рис отварной с овощами</t>
  </si>
  <si>
    <t>43</t>
  </si>
  <si>
    <t>70-71</t>
  </si>
  <si>
    <t>Сыр порционно</t>
  </si>
  <si>
    <t xml:space="preserve">Борщ из свежей капусты с картофелем, сметаной </t>
  </si>
  <si>
    <t xml:space="preserve">Суп гороховый  </t>
  </si>
  <si>
    <t>Каша молочная рисовая с маслом сливочным</t>
  </si>
  <si>
    <t>Суп картофельный с вермишелью на курином бульоне</t>
  </si>
  <si>
    <t>Тефтели мясные с соусом</t>
  </si>
  <si>
    <t>Напиток апельсиновый</t>
  </si>
  <si>
    <t>Свекла туш-я с яблоками</t>
  </si>
  <si>
    <t>Щи из свежей капусты с картофелем со сметаной</t>
  </si>
  <si>
    <t>Печенье</t>
  </si>
  <si>
    <t>Гороховое пюре</t>
  </si>
  <si>
    <t>Горошек зелёный консервированный</t>
  </si>
  <si>
    <t>Плов из курицы</t>
  </si>
  <si>
    <t>Суп картофельный с клёцками на курином бульоне</t>
  </si>
  <si>
    <t>Каша молочная пшеничная с маслом сливочным</t>
  </si>
  <si>
    <t>Капуста тушёная</t>
  </si>
  <si>
    <t>Средняя масса порций, Энергетическая ценность за 10 дней</t>
  </si>
  <si>
    <t>Средняя всего за день</t>
  </si>
  <si>
    <t>Суп из овощей со сметаной</t>
  </si>
  <si>
    <t>Суп картофельный с крупой(пшено) на м/к бульоне</t>
  </si>
  <si>
    <t>Птица туш-я с овощами</t>
  </si>
  <si>
    <t>Котлета Куриная с соусом красным основным</t>
  </si>
  <si>
    <t>386/505</t>
  </si>
  <si>
    <t>Биточки мясные панированные Нежные с соусом красным основным</t>
  </si>
  <si>
    <t>Котлета по домашнему с соусом красным основным</t>
  </si>
  <si>
    <t>Салат из белокочанной капусты</t>
  </si>
  <si>
    <t>Запеканка из творога</t>
  </si>
  <si>
    <t xml:space="preserve">ПР </t>
  </si>
  <si>
    <t>Молоко сгущёное</t>
  </si>
  <si>
    <t>Котлеты из минтая Фирменные с соусом красным основым</t>
  </si>
  <si>
    <t>Каша пшеничная рассыпчатая</t>
  </si>
  <si>
    <t>Плов с мясом</t>
  </si>
  <si>
    <t>Распределение ЭЦ в завтрак при норме 20-25%</t>
  </si>
  <si>
    <t>Распределение ЭЦ в обед при норме 30-35%</t>
  </si>
  <si>
    <t>Распределение ЭЦ в завтрак,обед при норме 50-60%</t>
  </si>
  <si>
    <t>Кукуруза  консервированная</t>
  </si>
  <si>
    <t>274/505</t>
  </si>
  <si>
    <t>294/505</t>
  </si>
  <si>
    <t>138</t>
  </si>
  <si>
    <t>437/505</t>
  </si>
  <si>
    <t>139</t>
  </si>
  <si>
    <t>234/505</t>
  </si>
  <si>
    <t>200/10</t>
  </si>
  <si>
    <t>150/30</t>
  </si>
  <si>
    <t xml:space="preserve">Примерное меню  для организации питания детей  от 7 лет до 12 лет </t>
  </si>
  <si>
    <t>90/30</t>
  </si>
  <si>
    <t>90/40</t>
  </si>
  <si>
    <t xml:space="preserve">Жаркое по-домашнему с мясом </t>
  </si>
  <si>
    <t>170/70</t>
  </si>
  <si>
    <t>170/30</t>
  </si>
  <si>
    <t>70/30</t>
  </si>
  <si>
    <t>54</t>
  </si>
  <si>
    <t>Свекла отварная дольками</t>
  </si>
  <si>
    <t>Кофейный напиток</t>
  </si>
  <si>
    <t>Чай с шиповником</t>
  </si>
  <si>
    <t>Картофель с молоком</t>
  </si>
  <si>
    <t xml:space="preserve">Утверждаю </t>
  </si>
  <si>
    <t>Директор ООО "Большая перемена"</t>
  </si>
  <si>
    <t>Волков С.Н.</t>
  </si>
  <si>
    <t>Примерное 10- дневное меню</t>
  </si>
  <si>
    <t>для обучающихся в общеобразовательных учреждениях в возрасте  с 7 до 12 лет при 2-х разовом питании</t>
  </si>
  <si>
    <t>202___г</t>
  </si>
  <si>
    <t>Итого завтрак:</t>
  </si>
  <si>
    <t>Итого обед:</t>
  </si>
  <si>
    <t>Кондитерские изделия в ассортименте</t>
  </si>
  <si>
    <t>Сок 0,2 тетра 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</si>
</sst>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16"/>
      <name val="Arial Cyr"/>
      <charset val="204"/>
    </font>
    <font>
      <i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26"/>
      <name val="Arial Cyr"/>
      <charset val="204"/>
    </font>
    <font>
      <sz val="18"/>
      <color theme="1"/>
      <name val="Calibri"/>
      <family val="2"/>
      <charset val="204"/>
      <scheme val="minor"/>
    </font>
    <font>
      <sz val="18"/>
      <name val="Arial Cyr"/>
      <charset val="204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11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0" fontId="17" fillId="0" borderId="1" xfId="0" applyNumberFormat="1" applyFont="1" applyBorder="1" applyAlignment="1">
      <alignment horizontal="center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2" fontId="17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/>
    <xf numFmtId="2" fontId="18" fillId="0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2"/>
    </xf>
    <xf numFmtId="0" fontId="10" fillId="2" borderId="0" xfId="0" applyFont="1" applyFill="1"/>
    <xf numFmtId="0" fontId="10" fillId="0" borderId="0" xfId="0" applyFont="1"/>
    <xf numFmtId="0" fontId="12" fillId="0" borderId="1" xfId="0" applyFont="1" applyBorder="1"/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2" fontId="5" fillId="0" borderId="1" xfId="3" applyNumberFormat="1" applyFont="1" applyFill="1" applyBorder="1" applyAlignment="1">
      <alignment horizontal="center" vertical="center"/>
    </xf>
    <xf numFmtId="1" fontId="12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2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8" fillId="2" borderId="1" xfId="0" applyFont="1" applyFill="1" applyBorder="1" applyAlignment="1">
      <alignment vertical="top" wrapText="1"/>
    </xf>
    <xf numFmtId="2" fontId="18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tabSelected="1" view="pageBreakPreview" topLeftCell="A16" zoomScale="90" zoomScaleNormal="100" zoomScaleSheetLayoutView="90" workbookViewId="0">
      <selection activeCell="G43" sqref="G43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60"/>
      <c r="B1" s="60"/>
      <c r="C1" s="60"/>
      <c r="D1" s="66"/>
      <c r="E1" s="60"/>
      <c r="F1" s="60"/>
      <c r="G1" s="60"/>
      <c r="H1" s="60"/>
    </row>
    <row r="2" spans="1:8" ht="15.75" x14ac:dyDescent="0.2">
      <c r="A2" s="102" t="s">
        <v>103</v>
      </c>
      <c r="B2" s="102"/>
      <c r="C2" s="102"/>
      <c r="D2" s="102"/>
      <c r="E2" s="102"/>
      <c r="F2" s="102"/>
      <c r="G2" s="102"/>
      <c r="H2" s="102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103" t="s">
        <v>22</v>
      </c>
      <c r="B4" s="104" t="s">
        <v>21</v>
      </c>
      <c r="C4" s="105"/>
      <c r="D4" s="105"/>
      <c r="E4" s="105"/>
      <c r="F4" s="105"/>
      <c r="G4" s="105"/>
      <c r="H4" s="105"/>
    </row>
    <row r="5" spans="1:8" ht="15.75" customHeight="1" x14ac:dyDescent="0.2">
      <c r="A5" s="103"/>
      <c r="B5" s="104"/>
      <c r="C5" s="106" t="s">
        <v>9</v>
      </c>
      <c r="D5" s="96" t="s">
        <v>10</v>
      </c>
      <c r="E5" s="97"/>
      <c r="F5" s="97"/>
      <c r="G5" s="98"/>
      <c r="H5" s="106" t="s">
        <v>11</v>
      </c>
    </row>
    <row r="6" spans="1:8" ht="15.75" customHeight="1" x14ac:dyDescent="0.2">
      <c r="A6" s="103"/>
      <c r="B6" s="104"/>
      <c r="C6" s="106"/>
      <c r="D6" s="99"/>
      <c r="E6" s="104" t="s">
        <v>5</v>
      </c>
      <c r="F6" s="104" t="s">
        <v>6</v>
      </c>
      <c r="G6" s="104" t="s">
        <v>7</v>
      </c>
      <c r="H6" s="106"/>
    </row>
    <row r="7" spans="1:8" ht="15.75" customHeight="1" x14ac:dyDescent="0.2">
      <c r="A7" s="103"/>
      <c r="B7" s="104"/>
      <c r="C7" s="106"/>
      <c r="D7" s="100"/>
      <c r="E7" s="104"/>
      <c r="F7" s="104"/>
      <c r="G7" s="104"/>
      <c r="H7" s="106"/>
    </row>
    <row r="8" spans="1:8" ht="15.75" customHeight="1" x14ac:dyDescent="0.2">
      <c r="A8" s="103"/>
      <c r="B8" s="104"/>
      <c r="C8" s="106"/>
      <c r="D8" s="101"/>
      <c r="E8" s="104"/>
      <c r="F8" s="104"/>
      <c r="G8" s="104"/>
      <c r="H8" s="106"/>
    </row>
    <row r="9" spans="1:8" ht="15.75" x14ac:dyDescent="0.2">
      <c r="A9" s="107" t="s">
        <v>25</v>
      </c>
      <c r="B9" s="107"/>
      <c r="C9" s="107"/>
      <c r="D9" s="107"/>
      <c r="E9" s="107"/>
      <c r="F9" s="107"/>
      <c r="G9" s="107"/>
      <c r="H9" s="107"/>
    </row>
    <row r="10" spans="1:8" ht="15.75" x14ac:dyDescent="0.2">
      <c r="A10" s="108" t="s">
        <v>14</v>
      </c>
      <c r="B10" s="108"/>
      <c r="C10" s="108"/>
      <c r="D10" s="108"/>
      <c r="E10" s="108"/>
      <c r="F10" s="108"/>
      <c r="G10" s="108"/>
      <c r="H10" s="108"/>
    </row>
    <row r="11" spans="1:8" ht="15.75" x14ac:dyDescent="0.2">
      <c r="A11" s="61">
        <v>278</v>
      </c>
      <c r="B11" s="27" t="s">
        <v>47</v>
      </c>
      <c r="C11" s="23" t="s">
        <v>36</v>
      </c>
      <c r="D11" s="23">
        <f>20.28</f>
        <v>20.28</v>
      </c>
      <c r="E11" s="23">
        <v>4.2</v>
      </c>
      <c r="F11" s="23">
        <v>6.9</v>
      </c>
      <c r="G11" s="23">
        <v>36.1</v>
      </c>
      <c r="H11" s="23">
        <v>220.2</v>
      </c>
    </row>
    <row r="12" spans="1:8" ht="15.75" x14ac:dyDescent="0.25">
      <c r="A12" s="2">
        <v>14</v>
      </c>
      <c r="B12" s="3" t="s">
        <v>2</v>
      </c>
      <c r="C12" s="4">
        <v>10</v>
      </c>
      <c r="D12" s="67">
        <v>11.88</v>
      </c>
      <c r="E12" s="4">
        <v>0.1</v>
      </c>
      <c r="F12" s="4">
        <v>7.2</v>
      </c>
      <c r="G12" s="4">
        <v>0.13</v>
      </c>
      <c r="H12" s="4">
        <v>65.72</v>
      </c>
    </row>
    <row r="13" spans="1:8" ht="15.75" x14ac:dyDescent="0.25">
      <c r="A13" s="2">
        <v>15</v>
      </c>
      <c r="B13" s="3" t="s">
        <v>59</v>
      </c>
      <c r="C13" s="4">
        <v>10</v>
      </c>
      <c r="D13" s="67">
        <v>11</v>
      </c>
      <c r="E13" s="4">
        <v>2.2999999999999998</v>
      </c>
      <c r="F13" s="4">
        <v>2.95</v>
      </c>
      <c r="G13" s="4">
        <v>0</v>
      </c>
      <c r="H13" s="4">
        <v>47</v>
      </c>
    </row>
    <row r="14" spans="1:8" ht="15.75" x14ac:dyDescent="0.25">
      <c r="A14" s="13">
        <v>379</v>
      </c>
      <c r="B14" s="3" t="s">
        <v>42</v>
      </c>
      <c r="C14" s="23">
        <v>200</v>
      </c>
      <c r="D14" s="23">
        <v>8.5299999999999994</v>
      </c>
      <c r="E14" s="23">
        <v>1.5</v>
      </c>
      <c r="F14" s="23">
        <v>1.3</v>
      </c>
      <c r="G14" s="23">
        <v>22.4</v>
      </c>
      <c r="H14" s="23">
        <v>107</v>
      </c>
    </row>
    <row r="15" spans="1:8" ht="15.75" x14ac:dyDescent="0.25">
      <c r="A15" s="9" t="s">
        <v>24</v>
      </c>
      <c r="B15" s="3" t="s">
        <v>18</v>
      </c>
      <c r="C15" s="4">
        <v>30</v>
      </c>
      <c r="D15" s="67">
        <v>2.85</v>
      </c>
      <c r="E15" s="4">
        <v>1.95</v>
      </c>
      <c r="F15" s="4">
        <v>0.6</v>
      </c>
      <c r="G15" s="4">
        <v>13.8</v>
      </c>
      <c r="H15" s="4">
        <v>69</v>
      </c>
    </row>
    <row r="16" spans="1:8" ht="15.75" x14ac:dyDescent="0.25">
      <c r="A16" s="9" t="s">
        <v>24</v>
      </c>
      <c r="B16" s="10" t="s">
        <v>41</v>
      </c>
      <c r="C16" s="28">
        <v>100</v>
      </c>
      <c r="D16" s="28">
        <v>11.36</v>
      </c>
      <c r="E16" s="23">
        <v>0.4</v>
      </c>
      <c r="F16" s="23">
        <v>0.4</v>
      </c>
      <c r="G16" s="28">
        <v>9.8000000000000007</v>
      </c>
      <c r="H16" s="29">
        <v>47</v>
      </c>
    </row>
    <row r="17" spans="1:8" ht="15.75" x14ac:dyDescent="0.25">
      <c r="A17" s="14"/>
      <c r="B17" s="56"/>
      <c r="C17" s="17">
        <v>555</v>
      </c>
      <c r="D17" s="17">
        <f>SUM(D11:D16)</f>
        <v>65.900000000000006</v>
      </c>
      <c r="E17" s="17">
        <f>SUM(E11:E16)</f>
        <v>10.45</v>
      </c>
      <c r="F17" s="17">
        <f>SUM(F11:F16)</f>
        <v>19.350000000000001</v>
      </c>
      <c r="G17" s="17">
        <f>SUM(G11:G16)</f>
        <v>82.23</v>
      </c>
      <c r="H17" s="17">
        <f>SUM(H11:H16)</f>
        <v>555.91999999999996</v>
      </c>
    </row>
    <row r="18" spans="1:8" ht="15.75" x14ac:dyDescent="0.25">
      <c r="A18" s="14" t="s">
        <v>24</v>
      </c>
      <c r="B18" s="78" t="s">
        <v>123</v>
      </c>
      <c r="C18" s="28">
        <v>30</v>
      </c>
      <c r="D18" s="12">
        <v>24.1</v>
      </c>
      <c r="E18" s="23">
        <v>2.4</v>
      </c>
      <c r="F18" s="23">
        <v>3</v>
      </c>
      <c r="G18" s="28">
        <v>21.15</v>
      </c>
      <c r="H18" s="29">
        <v>132</v>
      </c>
    </row>
    <row r="19" spans="1:8" ht="15.75" x14ac:dyDescent="0.25">
      <c r="A19" s="14"/>
      <c r="B19" s="81" t="s">
        <v>121</v>
      </c>
      <c r="C19" s="79">
        <f>C17+C18</f>
        <v>585</v>
      </c>
      <c r="D19" s="79">
        <f t="shared" ref="D19:H19" si="0">D17+D18</f>
        <v>90</v>
      </c>
      <c r="E19" s="79">
        <f t="shared" si="0"/>
        <v>12.85</v>
      </c>
      <c r="F19" s="79">
        <f t="shared" si="0"/>
        <v>22.35</v>
      </c>
      <c r="G19" s="79">
        <f t="shared" si="0"/>
        <v>103.38</v>
      </c>
      <c r="H19" s="79">
        <f t="shared" si="0"/>
        <v>687.92</v>
      </c>
    </row>
    <row r="20" spans="1:8" ht="15" customHeight="1" x14ac:dyDescent="0.25">
      <c r="A20" s="14"/>
      <c r="B20" s="78"/>
      <c r="C20" s="28"/>
      <c r="D20" s="17"/>
      <c r="E20" s="80"/>
      <c r="F20" s="80"/>
      <c r="G20" s="80"/>
      <c r="H20" s="84">
        <f>H19/2350</f>
        <v>0.292731914893617</v>
      </c>
    </row>
    <row r="21" spans="1:8" ht="15" customHeight="1" x14ac:dyDescent="0.2">
      <c r="A21" s="109" t="s">
        <v>15</v>
      </c>
      <c r="B21" s="110"/>
      <c r="C21" s="110"/>
      <c r="D21" s="110"/>
      <c r="E21" s="110"/>
      <c r="F21" s="110"/>
      <c r="G21" s="110"/>
      <c r="H21" s="111"/>
    </row>
    <row r="22" spans="1:8" ht="15" customHeight="1" x14ac:dyDescent="0.25">
      <c r="A22" s="2" t="s">
        <v>58</v>
      </c>
      <c r="B22" s="3" t="s">
        <v>53</v>
      </c>
      <c r="C22" s="76">
        <v>60</v>
      </c>
      <c r="D22" s="77">
        <v>5.64</v>
      </c>
      <c r="E22" s="76">
        <v>0.85</v>
      </c>
      <c r="F22" s="76">
        <v>3.6</v>
      </c>
      <c r="G22" s="76">
        <v>4.9000000000000004</v>
      </c>
      <c r="H22" s="76">
        <v>55.68</v>
      </c>
    </row>
    <row r="23" spans="1:8" ht="15.75" x14ac:dyDescent="0.2">
      <c r="A23" s="61">
        <v>145</v>
      </c>
      <c r="B23" s="19" t="s">
        <v>77</v>
      </c>
      <c r="C23" s="20" t="s">
        <v>36</v>
      </c>
      <c r="D23" s="77">
        <v>10.9</v>
      </c>
      <c r="E23" s="21">
        <v>2.56</v>
      </c>
      <c r="F23" s="21">
        <v>4.4800000000000004</v>
      </c>
      <c r="G23" s="21">
        <v>12.4</v>
      </c>
      <c r="H23" s="21">
        <v>84</v>
      </c>
    </row>
    <row r="24" spans="1:8" ht="15.75" x14ac:dyDescent="0.2">
      <c r="A24" s="5">
        <v>294</v>
      </c>
      <c r="B24" s="22" t="s">
        <v>54</v>
      </c>
      <c r="C24" s="7" t="s">
        <v>104</v>
      </c>
      <c r="D24" s="77">
        <v>22.64</v>
      </c>
      <c r="E24" s="7">
        <v>13.2</v>
      </c>
      <c r="F24" s="7">
        <v>9.4</v>
      </c>
      <c r="G24" s="7">
        <v>4.5999999999999996</v>
      </c>
      <c r="H24" s="7">
        <v>163.80000000000001</v>
      </c>
    </row>
    <row r="25" spans="1:8" ht="15.75" x14ac:dyDescent="0.25">
      <c r="A25" s="13">
        <v>476</v>
      </c>
      <c r="B25" s="15" t="s">
        <v>52</v>
      </c>
      <c r="C25" s="4">
        <v>150</v>
      </c>
      <c r="D25" s="77">
        <v>15.06</v>
      </c>
      <c r="E25" s="23">
        <v>4.0999999999999996</v>
      </c>
      <c r="F25" s="23">
        <v>11.7</v>
      </c>
      <c r="G25" s="23">
        <v>33.6</v>
      </c>
      <c r="H25" s="23">
        <v>286</v>
      </c>
    </row>
    <row r="26" spans="1:8" ht="15.75" x14ac:dyDescent="0.25">
      <c r="A26" s="9">
        <v>388</v>
      </c>
      <c r="B26" s="15" t="s">
        <v>3</v>
      </c>
      <c r="C26" s="4">
        <v>200</v>
      </c>
      <c r="D26" s="77">
        <v>8</v>
      </c>
      <c r="E26" s="24">
        <v>0.7</v>
      </c>
      <c r="F26" s="24">
        <v>0.3</v>
      </c>
      <c r="G26" s="24">
        <v>24.4</v>
      </c>
      <c r="H26" s="24">
        <v>103</v>
      </c>
    </row>
    <row r="27" spans="1:8" ht="15.75" x14ac:dyDescent="0.25">
      <c r="A27" s="9" t="s">
        <v>24</v>
      </c>
      <c r="B27" s="15" t="s">
        <v>8</v>
      </c>
      <c r="C27" s="4">
        <v>30</v>
      </c>
      <c r="D27" s="77">
        <v>1.8</v>
      </c>
      <c r="E27" s="24">
        <v>2.4</v>
      </c>
      <c r="F27" s="24">
        <v>0.5</v>
      </c>
      <c r="G27" s="24">
        <v>12</v>
      </c>
      <c r="H27" s="24">
        <v>66</v>
      </c>
    </row>
    <row r="28" spans="1:8" ht="15.75" x14ac:dyDescent="0.25">
      <c r="A28" s="9" t="s">
        <v>24</v>
      </c>
      <c r="B28" s="15" t="s">
        <v>1</v>
      </c>
      <c r="C28" s="4">
        <v>30</v>
      </c>
      <c r="D28" s="77">
        <v>1.86</v>
      </c>
      <c r="E28" s="24">
        <v>3.2</v>
      </c>
      <c r="F28" s="24">
        <v>1.4</v>
      </c>
      <c r="G28" s="24">
        <v>13.1</v>
      </c>
      <c r="H28" s="24">
        <v>82.2</v>
      </c>
    </row>
    <row r="29" spans="1:8" ht="15.75" x14ac:dyDescent="0.25">
      <c r="A29" s="14"/>
      <c r="B29" s="61"/>
      <c r="C29" s="16">
        <v>795</v>
      </c>
      <c r="D29" s="65">
        <f>SUM(D22:D28)</f>
        <v>65.900000000000006</v>
      </c>
      <c r="E29" s="17">
        <f>SUM(E22:E28)</f>
        <v>27.009999999999998</v>
      </c>
      <c r="F29" s="17">
        <f>SUM(F22:F28)</f>
        <v>31.38</v>
      </c>
      <c r="G29" s="17">
        <f>SUM(G22:G28)</f>
        <v>105</v>
      </c>
      <c r="H29" s="25">
        <f>SUM(H22:H28)</f>
        <v>840.68000000000006</v>
      </c>
    </row>
    <row r="30" spans="1:8" ht="15.75" x14ac:dyDescent="0.25">
      <c r="A30" s="14" t="s">
        <v>24</v>
      </c>
      <c r="B30" s="78" t="s">
        <v>123</v>
      </c>
      <c r="C30" s="28">
        <v>30</v>
      </c>
      <c r="D30" s="12">
        <v>24.1</v>
      </c>
      <c r="E30" s="23">
        <v>2.4</v>
      </c>
      <c r="F30" s="23">
        <v>3</v>
      </c>
      <c r="G30" s="28">
        <v>21.15</v>
      </c>
      <c r="H30" s="29">
        <v>132</v>
      </c>
    </row>
    <row r="31" spans="1:8" ht="15.75" x14ac:dyDescent="0.25">
      <c r="A31" s="14"/>
      <c r="B31" s="81" t="s">
        <v>122</v>
      </c>
      <c r="C31" s="79">
        <f>C29+C30</f>
        <v>825</v>
      </c>
      <c r="D31" s="79">
        <f t="shared" ref="D31:H31" si="1">D29+D30</f>
        <v>90</v>
      </c>
      <c r="E31" s="79">
        <f t="shared" si="1"/>
        <v>29.409999999999997</v>
      </c>
      <c r="F31" s="79">
        <f t="shared" si="1"/>
        <v>34.379999999999995</v>
      </c>
      <c r="G31" s="79">
        <f t="shared" si="1"/>
        <v>126.15</v>
      </c>
      <c r="H31" s="79">
        <f t="shared" si="1"/>
        <v>972.68000000000006</v>
      </c>
    </row>
    <row r="32" spans="1:8" ht="15.75" x14ac:dyDescent="0.25">
      <c r="A32" s="14"/>
      <c r="B32" s="78"/>
      <c r="C32" s="28"/>
      <c r="D32" s="17"/>
      <c r="E32" s="80"/>
      <c r="F32" s="80"/>
      <c r="G32" s="80"/>
      <c r="H32" s="84">
        <f>H31/2350</f>
        <v>0.41390638297872345</v>
      </c>
    </row>
    <row r="33" spans="1:8" ht="15.75" x14ac:dyDescent="0.25">
      <c r="A33" s="14"/>
      <c r="B33" s="26" t="s">
        <v>12</v>
      </c>
      <c r="C33" s="17">
        <f>C31+C19</f>
        <v>1410</v>
      </c>
      <c r="D33" s="17"/>
      <c r="E33" s="17">
        <f>E31+E19</f>
        <v>42.26</v>
      </c>
      <c r="F33" s="17">
        <f t="shared" ref="F33:H33" si="2">F31+F19</f>
        <v>56.73</v>
      </c>
      <c r="G33" s="17">
        <f t="shared" si="2"/>
        <v>229.53</v>
      </c>
      <c r="H33" s="17">
        <f t="shared" si="2"/>
        <v>1660.6</v>
      </c>
    </row>
    <row r="34" spans="1:8" ht="15.75" x14ac:dyDescent="0.25">
      <c r="A34" s="14"/>
      <c r="B34" s="26"/>
      <c r="C34" s="17"/>
      <c r="D34" s="17"/>
      <c r="E34" s="17"/>
      <c r="F34" s="17"/>
      <c r="G34" s="17"/>
      <c r="H34" s="18">
        <f>H33/2350</f>
        <v>0.70663829787234034</v>
      </c>
    </row>
    <row r="35" spans="1:8" ht="15.75" x14ac:dyDescent="0.2">
      <c r="A35" s="91" t="s">
        <v>26</v>
      </c>
      <c r="B35" s="91"/>
      <c r="C35" s="91"/>
      <c r="D35" s="91"/>
      <c r="E35" s="91"/>
      <c r="F35" s="91"/>
      <c r="G35" s="91"/>
      <c r="H35" s="91"/>
    </row>
    <row r="36" spans="1:8" ht="15.75" x14ac:dyDescent="0.2">
      <c r="A36" s="90" t="s">
        <v>16</v>
      </c>
      <c r="B36" s="90"/>
      <c r="C36" s="90"/>
      <c r="D36" s="90"/>
      <c r="E36" s="90"/>
      <c r="F36" s="90"/>
      <c r="G36" s="90"/>
      <c r="H36" s="90"/>
    </row>
    <row r="37" spans="1:8" ht="15.75" x14ac:dyDescent="0.25">
      <c r="A37" s="9" t="s">
        <v>95</v>
      </c>
      <c r="B37" s="35" t="s">
        <v>83</v>
      </c>
      <c r="C37" s="23" t="s">
        <v>105</v>
      </c>
      <c r="D37" s="23">
        <v>43.1</v>
      </c>
      <c r="E37" s="36">
        <v>11.1</v>
      </c>
      <c r="F37" s="36">
        <v>9.5</v>
      </c>
      <c r="G37" s="36">
        <v>11.1</v>
      </c>
      <c r="H37" s="36">
        <v>183.3</v>
      </c>
    </row>
    <row r="38" spans="1:8" ht="15.75" x14ac:dyDescent="0.25">
      <c r="A38" s="9">
        <v>305</v>
      </c>
      <c r="B38" s="10" t="s">
        <v>56</v>
      </c>
      <c r="C38" s="11">
        <v>150</v>
      </c>
      <c r="D38" s="11">
        <v>16.829999999999998</v>
      </c>
      <c r="E38" s="12">
        <v>4.8</v>
      </c>
      <c r="F38" s="12">
        <v>4.5</v>
      </c>
      <c r="G38" s="12">
        <v>30.8</v>
      </c>
      <c r="H38" s="12">
        <v>183</v>
      </c>
    </row>
    <row r="39" spans="1:8" ht="15.75" x14ac:dyDescent="0.25">
      <c r="A39" s="13">
        <v>376</v>
      </c>
      <c r="B39" s="3" t="s">
        <v>0</v>
      </c>
      <c r="C39" s="4">
        <v>200</v>
      </c>
      <c r="D39" s="67">
        <v>3.12</v>
      </c>
      <c r="E39" s="4">
        <v>0.2</v>
      </c>
      <c r="F39" s="4">
        <v>0.1</v>
      </c>
      <c r="G39" s="4">
        <v>15</v>
      </c>
      <c r="H39" s="4">
        <v>60</v>
      </c>
    </row>
    <row r="40" spans="1:8" ht="15.75" x14ac:dyDescent="0.25">
      <c r="A40" s="9" t="s">
        <v>24</v>
      </c>
      <c r="B40" s="3" t="s">
        <v>18</v>
      </c>
      <c r="C40" s="4">
        <v>30</v>
      </c>
      <c r="D40" s="67">
        <v>2.85</v>
      </c>
      <c r="E40" s="4">
        <v>1.95</v>
      </c>
      <c r="F40" s="4">
        <v>0.6</v>
      </c>
      <c r="G40" s="4">
        <v>13.8</v>
      </c>
      <c r="H40" s="4">
        <v>69</v>
      </c>
    </row>
    <row r="41" spans="1:8" ht="15.75" x14ac:dyDescent="0.25">
      <c r="A41" s="14"/>
      <c r="B41" s="56"/>
      <c r="C41" s="17">
        <v>510</v>
      </c>
      <c r="D41" s="17">
        <f>SUM(D37:D40)</f>
        <v>65.899999999999991</v>
      </c>
      <c r="E41" s="17">
        <f>SUM(E37:E40)</f>
        <v>18.049999999999997</v>
      </c>
      <c r="F41" s="17">
        <f>SUM(F37:F40)</f>
        <v>14.7</v>
      </c>
      <c r="G41" s="17">
        <f>SUM(G37:G40)</f>
        <v>70.7</v>
      </c>
      <c r="H41" s="17">
        <f>SUM(H37:H40)</f>
        <v>495.3</v>
      </c>
    </row>
    <row r="42" spans="1:8" ht="15.75" x14ac:dyDescent="0.25">
      <c r="A42" s="14" t="s">
        <v>24</v>
      </c>
      <c r="B42" s="56" t="s">
        <v>124</v>
      </c>
      <c r="C42" s="12">
        <v>200</v>
      </c>
      <c r="D42" s="12">
        <v>24.1</v>
      </c>
      <c r="E42" s="12">
        <v>1</v>
      </c>
      <c r="F42" s="12">
        <v>0.2</v>
      </c>
      <c r="G42" s="12">
        <v>22.6</v>
      </c>
      <c r="H42" s="29">
        <v>72</v>
      </c>
    </row>
    <row r="43" spans="1:8" ht="15.75" x14ac:dyDescent="0.25">
      <c r="A43" s="14"/>
      <c r="B43" s="81" t="s">
        <v>121</v>
      </c>
      <c r="C43" s="79">
        <f>C41+C42</f>
        <v>710</v>
      </c>
      <c r="D43" s="79">
        <f t="shared" ref="D43:H43" si="3">D41+D42</f>
        <v>90</v>
      </c>
      <c r="E43" s="79">
        <f t="shared" si="3"/>
        <v>19.049999999999997</v>
      </c>
      <c r="F43" s="79">
        <f t="shared" si="3"/>
        <v>14.899999999999999</v>
      </c>
      <c r="G43" s="79">
        <f t="shared" si="3"/>
        <v>93.300000000000011</v>
      </c>
      <c r="H43" s="79">
        <f t="shared" si="3"/>
        <v>567.29999999999995</v>
      </c>
    </row>
    <row r="44" spans="1:8" ht="15.75" x14ac:dyDescent="0.25">
      <c r="A44" s="14"/>
      <c r="B44" s="78"/>
      <c r="C44" s="28"/>
      <c r="D44" s="17"/>
      <c r="E44" s="80"/>
      <c r="F44" s="80"/>
      <c r="G44" s="80"/>
      <c r="H44" s="84">
        <f>H43/2350</f>
        <v>0.24140425531914891</v>
      </c>
    </row>
    <row r="45" spans="1:8" ht="15.75" x14ac:dyDescent="0.2">
      <c r="A45" s="90" t="s">
        <v>15</v>
      </c>
      <c r="B45" s="90"/>
      <c r="C45" s="90"/>
      <c r="D45" s="90"/>
      <c r="E45" s="90"/>
      <c r="F45" s="90"/>
      <c r="G45" s="90"/>
      <c r="H45" s="90"/>
    </row>
    <row r="46" spans="1:8" ht="15.75" x14ac:dyDescent="0.2">
      <c r="A46" s="58">
        <v>131</v>
      </c>
      <c r="B46" s="6" t="s">
        <v>94</v>
      </c>
      <c r="C46" s="23">
        <v>60</v>
      </c>
      <c r="D46" s="23">
        <v>6.35</v>
      </c>
      <c r="E46" s="31">
        <v>1.2</v>
      </c>
      <c r="F46" s="31"/>
      <c r="G46" s="31">
        <v>6.6</v>
      </c>
      <c r="H46" s="31">
        <v>30</v>
      </c>
    </row>
    <row r="47" spans="1:8" ht="15.75" x14ac:dyDescent="0.2">
      <c r="A47" s="61">
        <v>82</v>
      </c>
      <c r="B47" s="19" t="s">
        <v>60</v>
      </c>
      <c r="C47" s="32" t="s">
        <v>36</v>
      </c>
      <c r="D47" s="32">
        <v>10.24</v>
      </c>
      <c r="E47" s="23">
        <v>2.48</v>
      </c>
      <c r="F47" s="23">
        <v>4.4800000000000004</v>
      </c>
      <c r="G47" s="23">
        <v>12.4</v>
      </c>
      <c r="H47" s="23">
        <v>76.8</v>
      </c>
    </row>
    <row r="48" spans="1:8" ht="31.5" x14ac:dyDescent="0.2">
      <c r="A48" s="5" t="s">
        <v>81</v>
      </c>
      <c r="B48" s="33" t="s">
        <v>82</v>
      </c>
      <c r="C48" s="7" t="s">
        <v>104</v>
      </c>
      <c r="D48" s="7">
        <f>1.83+22.58</f>
        <v>24.409999999999997</v>
      </c>
      <c r="E48" s="7">
        <v>9.9600000000000009</v>
      </c>
      <c r="F48" s="7">
        <v>12.1</v>
      </c>
      <c r="G48" s="7">
        <v>11.16</v>
      </c>
      <c r="H48" s="8">
        <v>193.85</v>
      </c>
    </row>
    <row r="49" spans="1:8" ht="15.75" x14ac:dyDescent="0.25">
      <c r="A49" s="61">
        <v>171</v>
      </c>
      <c r="B49" s="10" t="s">
        <v>35</v>
      </c>
      <c r="C49" s="23">
        <v>150</v>
      </c>
      <c r="D49" s="23">
        <v>11.24</v>
      </c>
      <c r="E49" s="36">
        <v>8.1999999999999993</v>
      </c>
      <c r="F49" s="36">
        <v>6.3</v>
      </c>
      <c r="G49" s="36">
        <v>38.700000000000003</v>
      </c>
      <c r="H49" s="36">
        <v>245</v>
      </c>
    </row>
    <row r="50" spans="1:8" ht="15.75" x14ac:dyDescent="0.25">
      <c r="A50" s="9">
        <v>592</v>
      </c>
      <c r="B50" s="15" t="s">
        <v>48</v>
      </c>
      <c r="C50" s="4">
        <v>200</v>
      </c>
      <c r="D50" s="67">
        <v>10</v>
      </c>
      <c r="E50" s="24">
        <v>1</v>
      </c>
      <c r="F50" s="24">
        <v>0.2</v>
      </c>
      <c r="G50" s="24">
        <v>19.8</v>
      </c>
      <c r="H50" s="24">
        <v>86</v>
      </c>
    </row>
    <row r="51" spans="1:8" ht="15.75" x14ac:dyDescent="0.25">
      <c r="A51" s="9" t="s">
        <v>24</v>
      </c>
      <c r="B51" s="15" t="s">
        <v>8</v>
      </c>
      <c r="C51" s="4">
        <v>30</v>
      </c>
      <c r="D51" s="67">
        <v>1.8</v>
      </c>
      <c r="E51" s="24">
        <v>2.4</v>
      </c>
      <c r="F51" s="24">
        <v>0.5</v>
      </c>
      <c r="G51" s="24">
        <v>12</v>
      </c>
      <c r="H51" s="24">
        <v>66</v>
      </c>
    </row>
    <row r="52" spans="1:8" ht="15.75" x14ac:dyDescent="0.25">
      <c r="A52" s="9" t="s">
        <v>24</v>
      </c>
      <c r="B52" s="15" t="s">
        <v>1</v>
      </c>
      <c r="C52" s="4">
        <v>30</v>
      </c>
      <c r="D52" s="67">
        <v>1.86</v>
      </c>
      <c r="E52" s="24">
        <v>3.2</v>
      </c>
      <c r="F52" s="24">
        <v>1.4</v>
      </c>
      <c r="G52" s="24">
        <v>13.1</v>
      </c>
      <c r="H52" s="24">
        <v>82.2</v>
      </c>
    </row>
    <row r="53" spans="1:8" ht="15.75" x14ac:dyDescent="0.25">
      <c r="A53" s="14"/>
      <c r="B53" s="56"/>
      <c r="C53" s="17">
        <v>795</v>
      </c>
      <c r="D53" s="17">
        <f>SUM(D46:D52)</f>
        <v>65.900000000000006</v>
      </c>
      <c r="E53" s="17">
        <f>SUM(E46:E52)</f>
        <v>28.439999999999998</v>
      </c>
      <c r="F53" s="17">
        <f>SUM(F46:F52)</f>
        <v>24.979999999999997</v>
      </c>
      <c r="G53" s="17">
        <f>SUM(G46:G52)</f>
        <v>113.75999999999999</v>
      </c>
      <c r="H53" s="17">
        <f>SUM(H46:H52)</f>
        <v>779.85</v>
      </c>
    </row>
    <row r="54" spans="1:8" ht="15.75" x14ac:dyDescent="0.25">
      <c r="A54" s="14" t="s">
        <v>24</v>
      </c>
      <c r="B54" s="56" t="s">
        <v>124</v>
      </c>
      <c r="C54" s="12">
        <v>200</v>
      </c>
      <c r="D54" s="12">
        <v>24.1</v>
      </c>
      <c r="E54" s="12">
        <v>1</v>
      </c>
      <c r="F54" s="12">
        <v>0.2</v>
      </c>
      <c r="G54" s="12">
        <v>22.6</v>
      </c>
      <c r="H54" s="29">
        <v>72</v>
      </c>
    </row>
    <row r="55" spans="1:8" ht="15.75" x14ac:dyDescent="0.25">
      <c r="A55" s="14"/>
      <c r="B55" s="81" t="s">
        <v>122</v>
      </c>
      <c r="C55" s="79">
        <f>C53+C54</f>
        <v>995</v>
      </c>
      <c r="D55" s="79">
        <f t="shared" ref="D55:H55" si="4">D53+D54</f>
        <v>90</v>
      </c>
      <c r="E55" s="79">
        <f t="shared" si="4"/>
        <v>29.439999999999998</v>
      </c>
      <c r="F55" s="79">
        <f t="shared" si="4"/>
        <v>25.179999999999996</v>
      </c>
      <c r="G55" s="79">
        <f t="shared" si="4"/>
        <v>136.35999999999999</v>
      </c>
      <c r="H55" s="79">
        <f t="shared" si="4"/>
        <v>851.85</v>
      </c>
    </row>
    <row r="56" spans="1:8" ht="15.75" x14ac:dyDescent="0.25">
      <c r="A56" s="14"/>
      <c r="B56" s="78"/>
      <c r="C56" s="28"/>
      <c r="D56" s="17"/>
      <c r="E56" s="80"/>
      <c r="F56" s="80"/>
      <c r="G56" s="80"/>
      <c r="H56" s="84">
        <f>H55/2350</f>
        <v>0.36248936170212764</v>
      </c>
    </row>
    <row r="57" spans="1:8" ht="15.75" x14ac:dyDescent="0.25">
      <c r="A57" s="14"/>
      <c r="B57" s="26" t="s">
        <v>12</v>
      </c>
      <c r="C57" s="17">
        <f>C55+C43</f>
        <v>1705</v>
      </c>
      <c r="D57" s="17"/>
      <c r="E57" s="17">
        <f>E55+E43</f>
        <v>48.489999999999995</v>
      </c>
      <c r="F57" s="17">
        <f t="shared" ref="F57:H57" si="5">F55+F43</f>
        <v>40.08</v>
      </c>
      <c r="G57" s="17">
        <f t="shared" si="5"/>
        <v>229.66</v>
      </c>
      <c r="H57" s="17">
        <f t="shared" si="5"/>
        <v>1419.15</v>
      </c>
    </row>
    <row r="58" spans="1:8" ht="15.75" x14ac:dyDescent="0.25">
      <c r="A58" s="14"/>
      <c r="B58" s="26"/>
      <c r="C58" s="17"/>
      <c r="D58" s="17"/>
      <c r="E58" s="17"/>
      <c r="F58" s="17"/>
      <c r="G58" s="17"/>
      <c r="H58" s="18">
        <f>H57/2350</f>
        <v>0.60389361702127664</v>
      </c>
    </row>
    <row r="59" spans="1:8" ht="15.75" x14ac:dyDescent="0.2">
      <c r="A59" s="91" t="s">
        <v>27</v>
      </c>
      <c r="B59" s="91"/>
      <c r="C59" s="91"/>
      <c r="D59" s="91"/>
      <c r="E59" s="91"/>
      <c r="F59" s="91"/>
      <c r="G59" s="91"/>
      <c r="H59" s="91"/>
    </row>
    <row r="60" spans="1:8" ht="15.75" x14ac:dyDescent="0.2">
      <c r="A60" s="90" t="s">
        <v>16</v>
      </c>
      <c r="B60" s="90"/>
      <c r="C60" s="90"/>
      <c r="D60" s="90"/>
      <c r="E60" s="90"/>
      <c r="F60" s="90"/>
      <c r="G60" s="90"/>
      <c r="H60" s="90"/>
    </row>
    <row r="61" spans="1:8" ht="15.75" x14ac:dyDescent="0.2">
      <c r="A61" s="5" t="s">
        <v>96</v>
      </c>
      <c r="B61" s="6" t="s">
        <v>80</v>
      </c>
      <c r="C61" s="7" t="s">
        <v>105</v>
      </c>
      <c r="D61" s="7">
        <f>1.83+37.66</f>
        <v>39.489999999999995</v>
      </c>
      <c r="E61" s="7">
        <v>13.23</v>
      </c>
      <c r="F61" s="7">
        <v>12.4</v>
      </c>
      <c r="G61" s="7">
        <v>15.08</v>
      </c>
      <c r="H61" s="8">
        <v>223.8</v>
      </c>
    </row>
    <row r="62" spans="1:8" ht="15.75" x14ac:dyDescent="0.25">
      <c r="A62" s="61">
        <v>469</v>
      </c>
      <c r="B62" s="15" t="s">
        <v>23</v>
      </c>
      <c r="C62" s="4">
        <v>150</v>
      </c>
      <c r="D62" s="67">
        <v>15.34</v>
      </c>
      <c r="E62" s="34">
        <v>5.5</v>
      </c>
      <c r="F62" s="34">
        <v>4.8</v>
      </c>
      <c r="G62" s="34">
        <v>38.299999999999997</v>
      </c>
      <c r="H62" s="34">
        <v>191</v>
      </c>
    </row>
    <row r="63" spans="1:8" ht="15.75" x14ac:dyDescent="0.25">
      <c r="A63" s="63">
        <v>382</v>
      </c>
      <c r="B63" s="10" t="s">
        <v>13</v>
      </c>
      <c r="C63" s="64">
        <v>200</v>
      </c>
      <c r="D63" s="67">
        <v>8.2200000000000006</v>
      </c>
      <c r="E63" s="64">
        <v>2.9</v>
      </c>
      <c r="F63" s="64">
        <v>2.5</v>
      </c>
      <c r="G63" s="64">
        <v>24.8</v>
      </c>
      <c r="H63" s="64">
        <v>134</v>
      </c>
    </row>
    <row r="64" spans="1:8" ht="15.75" x14ac:dyDescent="0.25">
      <c r="A64" s="9" t="s">
        <v>24</v>
      </c>
      <c r="B64" s="3" t="s">
        <v>18</v>
      </c>
      <c r="C64" s="4">
        <v>30</v>
      </c>
      <c r="D64" s="67">
        <v>2.85</v>
      </c>
      <c r="E64" s="4">
        <v>1.95</v>
      </c>
      <c r="F64" s="4">
        <v>0.6</v>
      </c>
      <c r="G64" s="4">
        <v>13.8</v>
      </c>
      <c r="H64" s="4">
        <v>69</v>
      </c>
    </row>
    <row r="65" spans="1:9" ht="15.75" x14ac:dyDescent="0.25">
      <c r="A65" s="14"/>
      <c r="B65" s="59"/>
      <c r="C65" s="17">
        <v>510</v>
      </c>
      <c r="D65" s="17">
        <f>SUM(D61:D64)</f>
        <v>65.899999999999991</v>
      </c>
      <c r="E65" s="17">
        <f>SUM(E61:E64)</f>
        <v>23.58</v>
      </c>
      <c r="F65" s="17">
        <f>SUM(F61:F64)</f>
        <v>20.3</v>
      </c>
      <c r="G65" s="17">
        <f>SUM(G61:G64)</f>
        <v>91.97999999999999</v>
      </c>
      <c r="H65" s="17">
        <f>SUM(H61:H64)</f>
        <v>617.79999999999995</v>
      </c>
    </row>
    <row r="66" spans="1:9" ht="15.75" x14ac:dyDescent="0.25">
      <c r="A66" s="14" t="s">
        <v>24</v>
      </c>
      <c r="B66" s="78" t="s">
        <v>123</v>
      </c>
      <c r="C66" s="28">
        <v>30</v>
      </c>
      <c r="D66" s="12">
        <v>24.1</v>
      </c>
      <c r="E66" s="23">
        <v>2.4</v>
      </c>
      <c r="F66" s="23">
        <v>3</v>
      </c>
      <c r="G66" s="28">
        <v>21.15</v>
      </c>
      <c r="H66" s="29">
        <v>132</v>
      </c>
    </row>
    <row r="67" spans="1:9" ht="15.75" x14ac:dyDescent="0.25">
      <c r="A67" s="14"/>
      <c r="B67" s="81" t="s">
        <v>121</v>
      </c>
      <c r="C67" s="79">
        <f>C65+C66</f>
        <v>540</v>
      </c>
      <c r="D67" s="79">
        <f t="shared" ref="D67:H67" si="6">D65+D66</f>
        <v>90</v>
      </c>
      <c r="E67" s="79">
        <f t="shared" si="6"/>
        <v>25.979999999999997</v>
      </c>
      <c r="F67" s="79">
        <f t="shared" si="6"/>
        <v>23.3</v>
      </c>
      <c r="G67" s="79">
        <f t="shared" si="6"/>
        <v>113.13</v>
      </c>
      <c r="H67" s="79">
        <f t="shared" si="6"/>
        <v>749.8</v>
      </c>
    </row>
    <row r="68" spans="1:9" ht="15.75" x14ac:dyDescent="0.25">
      <c r="A68" s="14"/>
      <c r="B68" s="61"/>
      <c r="C68" s="16"/>
      <c r="D68" s="65"/>
      <c r="E68" s="17"/>
      <c r="F68" s="17"/>
      <c r="G68" s="17"/>
      <c r="H68" s="18">
        <f>H67/2350</f>
        <v>0.31906382978723402</v>
      </c>
    </row>
    <row r="69" spans="1:9" ht="15.75" x14ac:dyDescent="0.2">
      <c r="A69" s="90" t="s">
        <v>15</v>
      </c>
      <c r="B69" s="90"/>
      <c r="C69" s="90"/>
      <c r="D69" s="90"/>
      <c r="E69" s="90"/>
      <c r="F69" s="90"/>
      <c r="G69" s="90"/>
      <c r="H69" s="90"/>
    </row>
    <row r="70" spans="1:9" ht="15.75" x14ac:dyDescent="0.2">
      <c r="A70" s="37" t="s">
        <v>57</v>
      </c>
      <c r="B70" s="30" t="s">
        <v>84</v>
      </c>
      <c r="C70" s="23">
        <v>60</v>
      </c>
      <c r="D70" s="23">
        <v>5.78</v>
      </c>
      <c r="E70" s="23">
        <v>0.96</v>
      </c>
      <c r="F70" s="23">
        <v>3.06</v>
      </c>
      <c r="G70" s="23">
        <v>4.1399999999999997</v>
      </c>
      <c r="H70" s="23">
        <v>48</v>
      </c>
    </row>
    <row r="71" spans="1:9" ht="15.75" x14ac:dyDescent="0.2">
      <c r="A71" s="61">
        <v>102</v>
      </c>
      <c r="B71" s="56" t="s">
        <v>61</v>
      </c>
      <c r="C71" s="38">
        <v>200</v>
      </c>
      <c r="D71" s="38">
        <v>13.62</v>
      </c>
      <c r="E71" s="12">
        <v>5.12</v>
      </c>
      <c r="F71" s="12">
        <v>3.6</v>
      </c>
      <c r="G71" s="12">
        <v>17.399999999999999</v>
      </c>
      <c r="H71" s="12">
        <v>112.8</v>
      </c>
    </row>
    <row r="72" spans="1:9" ht="15.75" x14ac:dyDescent="0.2">
      <c r="A72" s="61">
        <v>259</v>
      </c>
      <c r="B72" s="56" t="s">
        <v>106</v>
      </c>
      <c r="C72" s="38" t="s">
        <v>107</v>
      </c>
      <c r="D72" s="38">
        <f>1.83+31.01</f>
        <v>32.840000000000003</v>
      </c>
      <c r="E72" s="12">
        <v>14.77</v>
      </c>
      <c r="F72" s="12">
        <v>13.55</v>
      </c>
      <c r="G72" s="12">
        <v>29.61</v>
      </c>
      <c r="H72" s="12">
        <v>390.04</v>
      </c>
    </row>
    <row r="73" spans="1:9" ht="15.75" x14ac:dyDescent="0.25">
      <c r="A73" s="9">
        <v>699</v>
      </c>
      <c r="B73" s="15" t="s">
        <v>65</v>
      </c>
      <c r="C73" s="4">
        <v>200</v>
      </c>
      <c r="D73" s="67">
        <v>10</v>
      </c>
      <c r="E73" s="24">
        <v>0.2</v>
      </c>
      <c r="F73" s="24"/>
      <c r="G73" s="24">
        <v>25.7</v>
      </c>
      <c r="H73" s="24">
        <v>104</v>
      </c>
    </row>
    <row r="74" spans="1:9" ht="15.75" x14ac:dyDescent="0.25">
      <c r="A74" s="9" t="s">
        <v>24</v>
      </c>
      <c r="B74" s="15" t="s">
        <v>8</v>
      </c>
      <c r="C74" s="4">
        <v>30</v>
      </c>
      <c r="D74" s="67">
        <v>1.8</v>
      </c>
      <c r="E74" s="24">
        <v>2.4</v>
      </c>
      <c r="F74" s="24">
        <v>0.5</v>
      </c>
      <c r="G74" s="24">
        <v>12</v>
      </c>
      <c r="H74" s="24">
        <v>66</v>
      </c>
    </row>
    <row r="75" spans="1:9" ht="15.75" x14ac:dyDescent="0.25">
      <c r="A75" s="9" t="s">
        <v>24</v>
      </c>
      <c r="B75" s="15" t="s">
        <v>1</v>
      </c>
      <c r="C75" s="4">
        <v>30</v>
      </c>
      <c r="D75" s="67">
        <v>1.86</v>
      </c>
      <c r="E75" s="24">
        <v>3.2</v>
      </c>
      <c r="F75" s="24">
        <v>1.4</v>
      </c>
      <c r="G75" s="24">
        <v>13.1</v>
      </c>
      <c r="H75" s="24">
        <v>82.2</v>
      </c>
    </row>
    <row r="76" spans="1:9" ht="15.75" x14ac:dyDescent="0.25">
      <c r="A76" s="14"/>
      <c r="B76" s="56"/>
      <c r="C76" s="17">
        <v>760</v>
      </c>
      <c r="D76" s="17">
        <f>SUM(D70:D75)</f>
        <v>65.900000000000006</v>
      </c>
      <c r="E76" s="17">
        <f t="shared" ref="E76:H76" si="7">SUM(E70:E75)</f>
        <v>26.65</v>
      </c>
      <c r="F76" s="17">
        <f t="shared" si="7"/>
        <v>22.11</v>
      </c>
      <c r="G76" s="17">
        <f t="shared" si="7"/>
        <v>101.94999999999999</v>
      </c>
      <c r="H76" s="25">
        <f t="shared" si="7"/>
        <v>803.04000000000008</v>
      </c>
    </row>
    <row r="77" spans="1:9" ht="15.75" x14ac:dyDescent="0.25">
      <c r="A77" s="14" t="s">
        <v>24</v>
      </c>
      <c r="B77" s="78" t="s">
        <v>123</v>
      </c>
      <c r="C77" s="28">
        <v>30</v>
      </c>
      <c r="D77" s="12">
        <v>24.1</v>
      </c>
      <c r="E77" s="23">
        <v>2.4</v>
      </c>
      <c r="F77" s="23">
        <v>3</v>
      </c>
      <c r="G77" s="28">
        <v>21.15</v>
      </c>
      <c r="H77" s="29">
        <v>132</v>
      </c>
    </row>
    <row r="78" spans="1:9" ht="15.75" x14ac:dyDescent="0.25">
      <c r="A78" s="14"/>
      <c r="B78" s="78"/>
      <c r="C78" s="79">
        <f>C76+C77</f>
        <v>790</v>
      </c>
      <c r="D78" s="79">
        <f t="shared" ref="D78:H78" si="8">D76+D77</f>
        <v>90</v>
      </c>
      <c r="E78" s="79">
        <f t="shared" si="8"/>
        <v>29.049999999999997</v>
      </c>
      <c r="F78" s="79">
        <f t="shared" si="8"/>
        <v>25.11</v>
      </c>
      <c r="G78" s="79">
        <f t="shared" si="8"/>
        <v>123.1</v>
      </c>
      <c r="H78" s="79">
        <f t="shared" si="8"/>
        <v>935.04000000000008</v>
      </c>
    </row>
    <row r="79" spans="1:9" ht="15.75" x14ac:dyDescent="0.25">
      <c r="A79" s="14"/>
      <c r="B79" s="56"/>
      <c r="C79" s="17"/>
      <c r="D79" s="17"/>
      <c r="E79" s="17"/>
      <c r="F79" s="17"/>
      <c r="G79" s="17"/>
      <c r="H79" s="18">
        <f>H76/2350</f>
        <v>0.34171914893617023</v>
      </c>
    </row>
    <row r="80" spans="1:9" ht="15.75" x14ac:dyDescent="0.25">
      <c r="A80" s="14"/>
      <c r="B80" s="26" t="s">
        <v>12</v>
      </c>
      <c r="C80" s="17">
        <f>C78+C67</f>
        <v>1330</v>
      </c>
      <c r="D80" s="17"/>
      <c r="E80" s="17">
        <f>E78+E67</f>
        <v>55.029999999999994</v>
      </c>
      <c r="F80" s="17">
        <f t="shared" ref="F80:H80" si="9">F78+F67</f>
        <v>48.41</v>
      </c>
      <c r="G80" s="17">
        <f t="shared" si="9"/>
        <v>236.23</v>
      </c>
      <c r="H80" s="17">
        <f t="shared" si="9"/>
        <v>1684.8400000000001</v>
      </c>
      <c r="I80" s="85"/>
    </row>
    <row r="81" spans="1:8" ht="15.75" x14ac:dyDescent="0.25">
      <c r="A81" s="14"/>
      <c r="B81" s="26"/>
      <c r="C81" s="17"/>
      <c r="D81" s="17"/>
      <c r="E81" s="17"/>
      <c r="F81" s="17"/>
      <c r="G81" s="17"/>
      <c r="H81" s="18">
        <f>H80/2350</f>
        <v>0.71695319148936176</v>
      </c>
    </row>
    <row r="82" spans="1:8" ht="15.75" x14ac:dyDescent="0.2">
      <c r="A82" s="91" t="s">
        <v>28</v>
      </c>
      <c r="B82" s="91"/>
      <c r="C82" s="91"/>
      <c r="D82" s="91"/>
      <c r="E82" s="91"/>
      <c r="F82" s="91"/>
      <c r="G82" s="91"/>
      <c r="H82" s="91"/>
    </row>
    <row r="83" spans="1:8" ht="15.75" x14ac:dyDescent="0.2">
      <c r="A83" s="90" t="s">
        <v>16</v>
      </c>
      <c r="B83" s="90"/>
      <c r="C83" s="90"/>
      <c r="D83" s="90"/>
      <c r="E83" s="90"/>
      <c r="F83" s="90"/>
      <c r="G83" s="90"/>
      <c r="H83" s="90"/>
    </row>
    <row r="84" spans="1:8" ht="15.75" x14ac:dyDescent="0.25">
      <c r="A84" s="9">
        <v>320</v>
      </c>
      <c r="B84" s="10" t="s">
        <v>85</v>
      </c>
      <c r="C84" s="38">
        <v>150</v>
      </c>
      <c r="D84" s="38">
        <v>40.47</v>
      </c>
      <c r="E84" s="12">
        <v>18</v>
      </c>
      <c r="F84" s="12">
        <v>13.6</v>
      </c>
      <c r="G84" s="12">
        <v>34.200000000000003</v>
      </c>
      <c r="H84" s="12">
        <v>206</v>
      </c>
    </row>
    <row r="85" spans="1:8" ht="15.75" x14ac:dyDescent="0.25">
      <c r="A85" s="9" t="s">
        <v>86</v>
      </c>
      <c r="B85" s="10" t="s">
        <v>87</v>
      </c>
      <c r="C85" s="38">
        <v>20</v>
      </c>
      <c r="D85" s="38">
        <v>5.5</v>
      </c>
      <c r="E85" s="12">
        <v>1.3</v>
      </c>
      <c r="F85" s="12">
        <v>1.4</v>
      </c>
      <c r="G85" s="12">
        <v>10.199999999999999</v>
      </c>
      <c r="H85" s="12">
        <v>59.6</v>
      </c>
    </row>
    <row r="86" spans="1:8" ht="15.75" x14ac:dyDescent="0.25">
      <c r="A86" s="9" t="s">
        <v>24</v>
      </c>
      <c r="B86" s="3" t="s">
        <v>18</v>
      </c>
      <c r="C86" s="4">
        <v>30</v>
      </c>
      <c r="D86" s="67">
        <v>2.85</v>
      </c>
      <c r="E86" s="4">
        <v>1.95</v>
      </c>
      <c r="F86" s="4">
        <v>0.6</v>
      </c>
      <c r="G86" s="4">
        <v>13.8</v>
      </c>
      <c r="H86" s="4">
        <v>69</v>
      </c>
    </row>
    <row r="87" spans="1:8" ht="15.75" x14ac:dyDescent="0.25">
      <c r="A87" s="61">
        <v>581</v>
      </c>
      <c r="B87" s="10" t="s">
        <v>112</v>
      </c>
      <c r="C87" s="4">
        <v>200</v>
      </c>
      <c r="D87" s="67">
        <v>5.72</v>
      </c>
      <c r="E87" s="4">
        <v>0.1</v>
      </c>
      <c r="F87" s="4">
        <v>0.1</v>
      </c>
      <c r="G87" s="4">
        <v>20</v>
      </c>
      <c r="H87" s="4">
        <v>81</v>
      </c>
    </row>
    <row r="88" spans="1:8" ht="15.75" x14ac:dyDescent="0.25">
      <c r="A88" s="61"/>
      <c r="B88" s="10" t="s">
        <v>41</v>
      </c>
      <c r="C88" s="28">
        <v>150</v>
      </c>
      <c r="D88" s="28">
        <v>11.36</v>
      </c>
      <c r="E88" s="23">
        <v>0.6</v>
      </c>
      <c r="F88" s="23">
        <v>0.6</v>
      </c>
      <c r="G88" s="28">
        <v>14.7</v>
      </c>
      <c r="H88" s="29">
        <v>70.5</v>
      </c>
    </row>
    <row r="89" spans="1:8" ht="15.75" x14ac:dyDescent="0.25">
      <c r="A89" s="14"/>
      <c r="B89" s="56"/>
      <c r="C89" s="17">
        <f t="shared" ref="C89:H89" si="10">SUM(C84:C88)</f>
        <v>550</v>
      </c>
      <c r="D89" s="17">
        <f>SUM(D84:D88)</f>
        <v>65.900000000000006</v>
      </c>
      <c r="E89" s="17">
        <f t="shared" si="10"/>
        <v>21.950000000000003</v>
      </c>
      <c r="F89" s="17">
        <f t="shared" si="10"/>
        <v>16.3</v>
      </c>
      <c r="G89" s="17">
        <f t="shared" si="10"/>
        <v>92.9</v>
      </c>
      <c r="H89" s="17">
        <f t="shared" si="10"/>
        <v>486.1</v>
      </c>
    </row>
    <row r="90" spans="1:8" ht="15.75" x14ac:dyDescent="0.25">
      <c r="A90" s="14" t="s">
        <v>24</v>
      </c>
      <c r="B90" s="56" t="s">
        <v>124</v>
      </c>
      <c r="C90" s="12">
        <v>200</v>
      </c>
      <c r="D90" s="12">
        <v>24.1</v>
      </c>
      <c r="E90" s="12">
        <v>1</v>
      </c>
      <c r="F90" s="12">
        <v>0.2</v>
      </c>
      <c r="G90" s="12">
        <v>22.6</v>
      </c>
      <c r="H90" s="29">
        <v>72</v>
      </c>
    </row>
    <row r="91" spans="1:8" ht="15.75" x14ac:dyDescent="0.25">
      <c r="A91" s="14"/>
      <c r="B91" s="81" t="s">
        <v>121</v>
      </c>
      <c r="C91" s="79">
        <f>C89+C90</f>
        <v>750</v>
      </c>
      <c r="D91" s="79">
        <f t="shared" ref="D91:H91" si="11">D89+D90</f>
        <v>90</v>
      </c>
      <c r="E91" s="79">
        <f t="shared" si="11"/>
        <v>22.950000000000003</v>
      </c>
      <c r="F91" s="79">
        <f t="shared" si="11"/>
        <v>16.5</v>
      </c>
      <c r="G91" s="79">
        <f t="shared" si="11"/>
        <v>115.5</v>
      </c>
      <c r="H91" s="79">
        <f t="shared" si="11"/>
        <v>558.1</v>
      </c>
    </row>
    <row r="92" spans="1:8" ht="15.75" x14ac:dyDescent="0.25">
      <c r="A92" s="14"/>
      <c r="B92" s="56"/>
      <c r="C92" s="17"/>
      <c r="D92" s="17"/>
      <c r="E92" s="17"/>
      <c r="F92" s="17"/>
      <c r="G92" s="17"/>
      <c r="H92" s="18">
        <f>H91/2350</f>
        <v>0.23748936170212767</v>
      </c>
    </row>
    <row r="93" spans="1:8" ht="15.75" x14ac:dyDescent="0.2">
      <c r="A93" s="90" t="s">
        <v>15</v>
      </c>
      <c r="B93" s="90"/>
      <c r="C93" s="90"/>
      <c r="D93" s="90"/>
      <c r="E93" s="90"/>
      <c r="F93" s="90"/>
      <c r="G93" s="90"/>
      <c r="H93" s="90"/>
    </row>
    <row r="94" spans="1:8" ht="15.75" x14ac:dyDescent="0.25">
      <c r="A94" s="37" t="s">
        <v>110</v>
      </c>
      <c r="B94" s="43" t="s">
        <v>111</v>
      </c>
      <c r="C94" s="28">
        <v>60</v>
      </c>
      <c r="D94" s="67">
        <v>5.8</v>
      </c>
      <c r="E94" s="28">
        <v>0.9</v>
      </c>
      <c r="F94" s="28">
        <v>0.1</v>
      </c>
      <c r="G94" s="28">
        <v>5.2</v>
      </c>
      <c r="H94" s="28">
        <v>25.2</v>
      </c>
    </row>
    <row r="95" spans="1:8" ht="31.5" x14ac:dyDescent="0.25">
      <c r="A95" s="9">
        <v>96</v>
      </c>
      <c r="B95" s="39" t="s">
        <v>17</v>
      </c>
      <c r="C95" s="7" t="s">
        <v>36</v>
      </c>
      <c r="D95" s="7">
        <v>14.56</v>
      </c>
      <c r="E95" s="7">
        <v>2.4</v>
      </c>
      <c r="F95" s="7">
        <v>4.6399999999999997</v>
      </c>
      <c r="G95" s="7">
        <v>23.76</v>
      </c>
      <c r="H95" s="7">
        <v>106.4</v>
      </c>
    </row>
    <row r="96" spans="1:8" ht="15.75" x14ac:dyDescent="0.25">
      <c r="A96" s="61">
        <v>265</v>
      </c>
      <c r="B96" s="10" t="s">
        <v>71</v>
      </c>
      <c r="C96" s="23" t="s">
        <v>107</v>
      </c>
      <c r="D96" s="23">
        <f>1.83+28.05</f>
        <v>29.880000000000003</v>
      </c>
      <c r="E96" s="36">
        <v>17.489999999999998</v>
      </c>
      <c r="F96" s="36">
        <v>15.07</v>
      </c>
      <c r="G96" s="36">
        <v>40.6</v>
      </c>
      <c r="H96" s="36">
        <v>391.6</v>
      </c>
    </row>
    <row r="97" spans="1:8" ht="15.75" x14ac:dyDescent="0.25">
      <c r="A97" s="61">
        <v>276</v>
      </c>
      <c r="B97" s="40" t="s">
        <v>43</v>
      </c>
      <c r="C97" s="28">
        <v>200</v>
      </c>
      <c r="D97" s="28">
        <v>12</v>
      </c>
      <c r="E97" s="23">
        <v>0.1</v>
      </c>
      <c r="F97" s="23"/>
      <c r="G97" s="23">
        <v>27.9</v>
      </c>
      <c r="H97" s="28">
        <v>111</v>
      </c>
    </row>
    <row r="98" spans="1:8" ht="15.75" x14ac:dyDescent="0.25">
      <c r="A98" s="9" t="s">
        <v>24</v>
      </c>
      <c r="B98" s="15" t="s">
        <v>8</v>
      </c>
      <c r="C98" s="4">
        <v>30</v>
      </c>
      <c r="D98" s="67">
        <v>1.8</v>
      </c>
      <c r="E98" s="24">
        <v>2.4</v>
      </c>
      <c r="F98" s="24">
        <v>0.5</v>
      </c>
      <c r="G98" s="24">
        <v>12</v>
      </c>
      <c r="H98" s="24">
        <v>66</v>
      </c>
    </row>
    <row r="99" spans="1:8" ht="15.75" x14ac:dyDescent="0.25">
      <c r="A99" s="9" t="s">
        <v>24</v>
      </c>
      <c r="B99" s="15" t="s">
        <v>1</v>
      </c>
      <c r="C99" s="4">
        <v>30</v>
      </c>
      <c r="D99" s="67">
        <v>1.86</v>
      </c>
      <c r="E99" s="24">
        <v>3.2</v>
      </c>
      <c r="F99" s="24">
        <v>1.4</v>
      </c>
      <c r="G99" s="24">
        <v>13.1</v>
      </c>
      <c r="H99" s="24">
        <v>82.2</v>
      </c>
    </row>
    <row r="100" spans="1:8" ht="15.75" x14ac:dyDescent="0.25">
      <c r="A100" s="14"/>
      <c r="B100" s="56"/>
      <c r="C100" s="17">
        <v>765</v>
      </c>
      <c r="D100" s="17">
        <f>SUM(D94:D99)</f>
        <v>65.900000000000006</v>
      </c>
      <c r="E100" s="17">
        <f>SUM(E94:E99)</f>
        <v>26.49</v>
      </c>
      <c r="F100" s="17">
        <f>SUM(F94:F99)</f>
        <v>21.709999999999997</v>
      </c>
      <c r="G100" s="17">
        <f>SUM(G94:G99)</f>
        <v>122.56</v>
      </c>
      <c r="H100" s="41">
        <f>SUM(H94:H99)</f>
        <v>782.40000000000009</v>
      </c>
    </row>
    <row r="101" spans="1:8" ht="15.75" x14ac:dyDescent="0.25">
      <c r="A101" s="14" t="s">
        <v>24</v>
      </c>
      <c r="B101" s="56" t="s">
        <v>124</v>
      </c>
      <c r="C101" s="12">
        <v>200</v>
      </c>
      <c r="D101" s="12">
        <v>24.1</v>
      </c>
      <c r="E101" s="12">
        <v>1</v>
      </c>
      <c r="F101" s="12">
        <v>0.2</v>
      </c>
      <c r="G101" s="12">
        <v>22.6</v>
      </c>
      <c r="H101" s="29">
        <v>72</v>
      </c>
    </row>
    <row r="102" spans="1:8" ht="15.75" x14ac:dyDescent="0.25">
      <c r="A102" s="14"/>
      <c r="B102" s="81" t="s">
        <v>122</v>
      </c>
      <c r="C102" s="79">
        <f>C100+C101</f>
        <v>965</v>
      </c>
      <c r="D102" s="79">
        <f t="shared" ref="D102:H102" si="12">D100+D101</f>
        <v>90</v>
      </c>
      <c r="E102" s="79">
        <f t="shared" si="12"/>
        <v>27.49</v>
      </c>
      <c r="F102" s="79">
        <f t="shared" si="12"/>
        <v>21.909999999999997</v>
      </c>
      <c r="G102" s="79">
        <f t="shared" si="12"/>
        <v>145.16</v>
      </c>
      <c r="H102" s="79">
        <f t="shared" si="12"/>
        <v>854.40000000000009</v>
      </c>
    </row>
    <row r="103" spans="1:8" ht="15.75" x14ac:dyDescent="0.25">
      <c r="A103" s="14"/>
      <c r="B103" s="56"/>
      <c r="C103" s="17"/>
      <c r="D103" s="17"/>
      <c r="E103" s="17"/>
      <c r="F103" s="17"/>
      <c r="G103" s="17"/>
      <c r="H103" s="18">
        <f>H102/2350</f>
        <v>0.36357446808510641</v>
      </c>
    </row>
    <row r="104" spans="1:8" ht="15.75" x14ac:dyDescent="0.25">
      <c r="A104" s="14"/>
      <c r="B104" s="26" t="s">
        <v>12</v>
      </c>
      <c r="C104" s="17">
        <f>C102+C91</f>
        <v>1715</v>
      </c>
      <c r="D104" s="17"/>
      <c r="E104" s="17">
        <f>E102+E91</f>
        <v>50.44</v>
      </c>
      <c r="F104" s="17">
        <f t="shared" ref="F104:H104" si="13">F102+F91</f>
        <v>38.409999999999997</v>
      </c>
      <c r="G104" s="17">
        <f t="shared" si="13"/>
        <v>260.65999999999997</v>
      </c>
      <c r="H104" s="17">
        <f t="shared" si="13"/>
        <v>1412.5</v>
      </c>
    </row>
    <row r="105" spans="1:8" ht="15.75" x14ac:dyDescent="0.25">
      <c r="A105" s="14"/>
      <c r="B105" s="26"/>
      <c r="C105" s="17"/>
      <c r="D105" s="17"/>
      <c r="E105" s="17"/>
      <c r="F105" s="17"/>
      <c r="G105" s="17"/>
      <c r="H105" s="18">
        <f>H104/2350</f>
        <v>0.60106382978723405</v>
      </c>
    </row>
    <row r="106" spans="1:8" ht="15.75" x14ac:dyDescent="0.2">
      <c r="A106" s="91" t="s">
        <v>29</v>
      </c>
      <c r="B106" s="91"/>
      <c r="C106" s="91"/>
      <c r="D106" s="91"/>
      <c r="E106" s="91"/>
      <c r="F106" s="91"/>
      <c r="G106" s="91"/>
      <c r="H106" s="91"/>
    </row>
    <row r="107" spans="1:8" ht="15.75" x14ac:dyDescent="0.2">
      <c r="A107" s="90" t="s">
        <v>16</v>
      </c>
      <c r="B107" s="90"/>
      <c r="C107" s="90"/>
      <c r="D107" s="90"/>
      <c r="E107" s="90"/>
      <c r="F107" s="90"/>
      <c r="G107" s="90"/>
      <c r="H107" s="90"/>
    </row>
    <row r="108" spans="1:8" ht="15.75" x14ac:dyDescent="0.2">
      <c r="A108" s="61">
        <v>174</v>
      </c>
      <c r="B108" s="42" t="s">
        <v>62</v>
      </c>
      <c r="C108" s="23" t="s">
        <v>36</v>
      </c>
      <c r="D108" s="23">
        <f>1.83+16.98</f>
        <v>18.810000000000002</v>
      </c>
      <c r="E108" s="23">
        <v>4.2</v>
      </c>
      <c r="F108" s="23">
        <v>7.6</v>
      </c>
      <c r="G108" s="23">
        <v>30.2</v>
      </c>
      <c r="H108" s="23">
        <v>206.4</v>
      </c>
    </row>
    <row r="109" spans="1:8" ht="15.75" x14ac:dyDescent="0.25">
      <c r="A109" s="9">
        <v>15</v>
      </c>
      <c r="B109" s="3" t="s">
        <v>19</v>
      </c>
      <c r="C109" s="4">
        <v>15</v>
      </c>
      <c r="D109" s="67">
        <v>12.58</v>
      </c>
      <c r="E109" s="4">
        <v>3.45</v>
      </c>
      <c r="F109" s="4">
        <v>4.45</v>
      </c>
      <c r="G109" s="4">
        <v>0</v>
      </c>
      <c r="H109" s="4">
        <v>54.5</v>
      </c>
    </row>
    <row r="110" spans="1:8" ht="15.75" x14ac:dyDescent="0.25">
      <c r="A110" s="2">
        <v>14</v>
      </c>
      <c r="B110" s="3" t="s">
        <v>2</v>
      </c>
      <c r="C110" s="4">
        <v>10</v>
      </c>
      <c r="D110" s="67">
        <v>11.88</v>
      </c>
      <c r="E110" s="4">
        <v>0.1</v>
      </c>
      <c r="F110" s="4">
        <v>7.2</v>
      </c>
      <c r="G110" s="4">
        <v>0.13</v>
      </c>
      <c r="H110" s="4">
        <v>65.72</v>
      </c>
    </row>
    <row r="111" spans="1:8" ht="15.75" x14ac:dyDescent="0.25">
      <c r="A111" s="2">
        <v>209</v>
      </c>
      <c r="B111" s="3" t="s">
        <v>51</v>
      </c>
      <c r="C111" s="4">
        <v>40</v>
      </c>
      <c r="D111" s="67">
        <v>11.16</v>
      </c>
      <c r="E111" s="4">
        <v>5.0999999999999996</v>
      </c>
      <c r="F111" s="4">
        <v>4.5999999999999996</v>
      </c>
      <c r="G111" s="4">
        <v>0.3</v>
      </c>
      <c r="H111" s="4">
        <v>63</v>
      </c>
    </row>
    <row r="112" spans="1:8" ht="15.75" x14ac:dyDescent="0.25">
      <c r="A112" s="9">
        <v>580</v>
      </c>
      <c r="B112" s="3" t="s">
        <v>40</v>
      </c>
      <c r="C112" s="4">
        <v>200</v>
      </c>
      <c r="D112" s="67">
        <v>8.6199999999999992</v>
      </c>
      <c r="E112" s="4">
        <v>1.7</v>
      </c>
      <c r="F112" s="4">
        <v>1.3</v>
      </c>
      <c r="G112" s="4">
        <v>17.399999999999999</v>
      </c>
      <c r="H112" s="4">
        <v>88</v>
      </c>
    </row>
    <row r="113" spans="1:8" ht="15.75" x14ac:dyDescent="0.25">
      <c r="A113" s="9" t="s">
        <v>24</v>
      </c>
      <c r="B113" s="3" t="s">
        <v>18</v>
      </c>
      <c r="C113" s="4">
        <v>30</v>
      </c>
      <c r="D113" s="67">
        <v>2.85</v>
      </c>
      <c r="E113" s="4">
        <v>1.95</v>
      </c>
      <c r="F113" s="4">
        <v>0.6</v>
      </c>
      <c r="G113" s="4">
        <v>13.8</v>
      </c>
      <c r="H113" s="4">
        <v>69</v>
      </c>
    </row>
    <row r="114" spans="1:8" ht="15.75" x14ac:dyDescent="0.25">
      <c r="A114" s="9"/>
      <c r="B114" s="10"/>
      <c r="C114" s="82">
        <v>500</v>
      </c>
      <c r="D114" s="17">
        <f>SUM(D108:D113)</f>
        <v>65.900000000000006</v>
      </c>
      <c r="E114" s="83">
        <f>SUM(E108:E113)</f>
        <v>16.5</v>
      </c>
      <c r="F114" s="83">
        <f>SUM(F108:F113)</f>
        <v>25.750000000000004</v>
      </c>
      <c r="G114" s="82">
        <f>SUM(G108:G113)</f>
        <v>61.83</v>
      </c>
      <c r="H114" s="79">
        <f>SUM(H108:H113)</f>
        <v>546.62</v>
      </c>
    </row>
    <row r="115" spans="1:8" ht="15.75" x14ac:dyDescent="0.25">
      <c r="A115" s="14" t="s">
        <v>24</v>
      </c>
      <c r="B115" s="78" t="s">
        <v>123</v>
      </c>
      <c r="C115" s="28">
        <v>30</v>
      </c>
      <c r="D115" s="12">
        <v>24.1</v>
      </c>
      <c r="E115" s="23">
        <v>2.4</v>
      </c>
      <c r="F115" s="23">
        <v>3</v>
      </c>
      <c r="G115" s="28">
        <v>21.15</v>
      </c>
      <c r="H115" s="29">
        <v>132</v>
      </c>
    </row>
    <row r="116" spans="1:8" ht="15.75" x14ac:dyDescent="0.25">
      <c r="A116" s="14"/>
      <c r="B116" s="81" t="s">
        <v>121</v>
      </c>
      <c r="C116" s="79">
        <f>C114+C115</f>
        <v>530</v>
      </c>
      <c r="D116" s="79">
        <f t="shared" ref="D116:H116" si="14">D114+D115</f>
        <v>90</v>
      </c>
      <c r="E116" s="79">
        <f t="shared" si="14"/>
        <v>18.899999999999999</v>
      </c>
      <c r="F116" s="79">
        <f t="shared" si="14"/>
        <v>28.750000000000004</v>
      </c>
      <c r="G116" s="79">
        <f t="shared" si="14"/>
        <v>82.97999999999999</v>
      </c>
      <c r="H116" s="79">
        <f t="shared" si="14"/>
        <v>678.62</v>
      </c>
    </row>
    <row r="117" spans="1:8" ht="15.75" x14ac:dyDescent="0.25">
      <c r="A117" s="14"/>
      <c r="B117" s="56"/>
      <c r="C117" s="17"/>
      <c r="D117" s="17"/>
      <c r="E117" s="17"/>
      <c r="F117" s="17"/>
      <c r="G117" s="17"/>
      <c r="H117" s="18">
        <f>H116/2350</f>
        <v>0.28877446808510637</v>
      </c>
    </row>
    <row r="118" spans="1:8" ht="15.75" x14ac:dyDescent="0.2">
      <c r="A118" s="62">
        <v>484</v>
      </c>
      <c r="B118" s="30" t="s">
        <v>39</v>
      </c>
      <c r="C118" s="23">
        <v>60</v>
      </c>
      <c r="D118" s="23">
        <v>7.1</v>
      </c>
      <c r="E118" s="31">
        <v>0.68</v>
      </c>
      <c r="F118" s="31">
        <v>2.72</v>
      </c>
      <c r="G118" s="31">
        <v>5.88</v>
      </c>
      <c r="H118" s="31">
        <v>39.6</v>
      </c>
    </row>
    <row r="119" spans="1:8" ht="31.5" x14ac:dyDescent="0.2">
      <c r="A119" s="61">
        <v>166</v>
      </c>
      <c r="B119" s="44" t="s">
        <v>63</v>
      </c>
      <c r="C119" s="45">
        <v>200</v>
      </c>
      <c r="D119" s="23">
        <v>10.58</v>
      </c>
      <c r="E119" s="23">
        <v>3.12</v>
      </c>
      <c r="F119" s="23">
        <v>2.2400000000000002</v>
      </c>
      <c r="G119" s="23">
        <v>16</v>
      </c>
      <c r="H119" s="23">
        <v>96.8</v>
      </c>
    </row>
    <row r="120" spans="1:8" ht="15.75" x14ac:dyDescent="0.25">
      <c r="A120" s="9" t="s">
        <v>95</v>
      </c>
      <c r="B120" s="35" t="s">
        <v>83</v>
      </c>
      <c r="C120" s="23" t="s">
        <v>104</v>
      </c>
      <c r="D120" s="67">
        <v>24.24</v>
      </c>
      <c r="E120" s="36">
        <v>11.1</v>
      </c>
      <c r="F120" s="36">
        <v>9.5</v>
      </c>
      <c r="G120" s="36">
        <v>11.1</v>
      </c>
      <c r="H120" s="36">
        <v>183</v>
      </c>
    </row>
    <row r="121" spans="1:8" ht="15.75" x14ac:dyDescent="0.25">
      <c r="A121" s="13">
        <v>128</v>
      </c>
      <c r="B121" s="15" t="s">
        <v>114</v>
      </c>
      <c r="C121" s="4">
        <v>150</v>
      </c>
      <c r="D121" s="67">
        <v>12</v>
      </c>
      <c r="E121" s="23">
        <v>3.1</v>
      </c>
      <c r="F121" s="23">
        <v>5.4</v>
      </c>
      <c r="G121" s="23">
        <v>20.3</v>
      </c>
      <c r="H121" s="23">
        <v>141</v>
      </c>
    </row>
    <row r="122" spans="1:8" ht="15.75" x14ac:dyDescent="0.25">
      <c r="A122" s="61">
        <v>631</v>
      </c>
      <c r="B122" s="35" t="s">
        <v>55</v>
      </c>
      <c r="C122" s="23">
        <v>200</v>
      </c>
      <c r="D122" s="67">
        <v>8.32</v>
      </c>
      <c r="E122" s="23">
        <v>0.2</v>
      </c>
      <c r="F122" s="23">
        <v>0.2</v>
      </c>
      <c r="G122" s="23">
        <v>27.9</v>
      </c>
      <c r="H122" s="23">
        <v>115</v>
      </c>
    </row>
    <row r="123" spans="1:8" ht="15.75" x14ac:dyDescent="0.25">
      <c r="A123" s="9" t="s">
        <v>24</v>
      </c>
      <c r="B123" s="15" t="s">
        <v>8</v>
      </c>
      <c r="C123" s="4">
        <v>30</v>
      </c>
      <c r="D123" s="67">
        <v>1.8</v>
      </c>
      <c r="E123" s="24">
        <v>2.4</v>
      </c>
      <c r="F123" s="24">
        <v>0.5</v>
      </c>
      <c r="G123" s="24">
        <v>12</v>
      </c>
      <c r="H123" s="24">
        <v>66</v>
      </c>
    </row>
    <row r="124" spans="1:8" ht="15.75" x14ac:dyDescent="0.25">
      <c r="A124" s="9" t="s">
        <v>24</v>
      </c>
      <c r="B124" s="15" t="s">
        <v>1</v>
      </c>
      <c r="C124" s="28">
        <v>30</v>
      </c>
      <c r="D124" s="67">
        <v>1.86</v>
      </c>
      <c r="E124" s="24">
        <v>3.2</v>
      </c>
      <c r="F124" s="24">
        <v>1.4</v>
      </c>
      <c r="G124" s="24">
        <v>13.1</v>
      </c>
      <c r="H124" s="24">
        <v>82.2</v>
      </c>
    </row>
    <row r="125" spans="1:8" ht="15.75" x14ac:dyDescent="0.25">
      <c r="A125" s="14"/>
      <c r="B125" s="56"/>
      <c r="C125" s="17">
        <v>790</v>
      </c>
      <c r="D125" s="17">
        <f>SUM(D118:D124)</f>
        <v>65.900000000000006</v>
      </c>
      <c r="E125" s="17">
        <f>SUM(E118:E124)</f>
        <v>23.799999999999997</v>
      </c>
      <c r="F125" s="17">
        <f>SUM(F118:F124)</f>
        <v>21.959999999999997</v>
      </c>
      <c r="G125" s="17">
        <f>SUM(G118:G124)</f>
        <v>106.28</v>
      </c>
      <c r="H125" s="17">
        <f>SUM(H118:H124)</f>
        <v>723.6</v>
      </c>
    </row>
    <row r="126" spans="1:8" ht="15.75" x14ac:dyDescent="0.25">
      <c r="A126" s="14" t="s">
        <v>24</v>
      </c>
      <c r="B126" s="78" t="s">
        <v>123</v>
      </c>
      <c r="C126" s="28">
        <v>30</v>
      </c>
      <c r="D126" s="12">
        <v>24.1</v>
      </c>
      <c r="E126" s="23">
        <v>2.4</v>
      </c>
      <c r="F126" s="23">
        <v>3</v>
      </c>
      <c r="G126" s="28">
        <v>21.15</v>
      </c>
      <c r="H126" s="29">
        <v>132</v>
      </c>
    </row>
    <row r="127" spans="1:8" ht="15.75" x14ac:dyDescent="0.25">
      <c r="A127" s="14"/>
      <c r="B127" s="81" t="s">
        <v>122</v>
      </c>
      <c r="C127" s="79">
        <f>C125+C126</f>
        <v>820</v>
      </c>
      <c r="D127" s="79">
        <f t="shared" ref="D127:H127" si="15">D125+D126</f>
        <v>90</v>
      </c>
      <c r="E127" s="79">
        <f t="shared" si="15"/>
        <v>26.199999999999996</v>
      </c>
      <c r="F127" s="79">
        <f t="shared" si="15"/>
        <v>24.959999999999997</v>
      </c>
      <c r="G127" s="79">
        <f t="shared" si="15"/>
        <v>127.43</v>
      </c>
      <c r="H127" s="79">
        <f t="shared" si="15"/>
        <v>855.6</v>
      </c>
    </row>
    <row r="128" spans="1:8" ht="15.75" x14ac:dyDescent="0.25">
      <c r="A128" s="14"/>
      <c r="B128" s="56"/>
      <c r="C128" s="17"/>
      <c r="D128" s="17"/>
      <c r="E128" s="17"/>
      <c r="F128" s="17"/>
      <c r="G128" s="17"/>
      <c r="H128" s="18">
        <f>H127/2350</f>
        <v>0.36408510638297875</v>
      </c>
    </row>
    <row r="129" spans="1:8" ht="15.75" x14ac:dyDescent="0.25">
      <c r="A129" s="14"/>
      <c r="B129" s="26" t="s">
        <v>12</v>
      </c>
      <c r="C129" s="17">
        <f>C127+C116</f>
        <v>1350</v>
      </c>
      <c r="D129" s="17"/>
      <c r="E129" s="17">
        <f>E127+E116</f>
        <v>45.099999999999994</v>
      </c>
      <c r="F129" s="17">
        <f t="shared" ref="F129:H129" si="16">F127+F116</f>
        <v>53.71</v>
      </c>
      <c r="G129" s="17">
        <f t="shared" si="16"/>
        <v>210.41</v>
      </c>
      <c r="H129" s="17">
        <f t="shared" si="16"/>
        <v>1534.22</v>
      </c>
    </row>
    <row r="130" spans="1:8" ht="15.75" x14ac:dyDescent="0.25">
      <c r="A130" s="57"/>
      <c r="B130" s="57"/>
      <c r="C130" s="46"/>
      <c r="D130" s="46"/>
      <c r="E130" s="46"/>
      <c r="F130" s="46"/>
      <c r="G130" s="46"/>
      <c r="H130" s="18">
        <f>H129/2350</f>
        <v>0.65285957446808507</v>
      </c>
    </row>
    <row r="131" spans="1:8" ht="15.75" x14ac:dyDescent="0.2">
      <c r="A131" s="91" t="s">
        <v>30</v>
      </c>
      <c r="B131" s="91"/>
      <c r="C131" s="91"/>
      <c r="D131" s="91"/>
      <c r="E131" s="91"/>
      <c r="F131" s="91"/>
      <c r="G131" s="91"/>
      <c r="H131" s="91"/>
    </row>
    <row r="132" spans="1:8" ht="15.75" x14ac:dyDescent="0.2">
      <c r="A132" s="90" t="s">
        <v>16</v>
      </c>
      <c r="B132" s="90"/>
      <c r="C132" s="90"/>
      <c r="D132" s="90"/>
      <c r="E132" s="90"/>
      <c r="F132" s="90"/>
      <c r="G132" s="90"/>
      <c r="H132" s="90"/>
    </row>
    <row r="133" spans="1:8" ht="31.5" x14ac:dyDescent="0.2">
      <c r="A133" s="5" t="s">
        <v>81</v>
      </c>
      <c r="B133" s="33" t="s">
        <v>82</v>
      </c>
      <c r="C133" s="7" t="s">
        <v>105</v>
      </c>
      <c r="D133" s="7">
        <v>38.26</v>
      </c>
      <c r="E133" s="7">
        <v>10.8</v>
      </c>
      <c r="F133" s="7">
        <v>13.2</v>
      </c>
      <c r="G133" s="7">
        <v>12.1</v>
      </c>
      <c r="H133" s="8">
        <v>210</v>
      </c>
    </row>
    <row r="134" spans="1:8" ht="15.75" x14ac:dyDescent="0.25">
      <c r="A134" s="61">
        <v>171</v>
      </c>
      <c r="B134" s="10" t="s">
        <v>35</v>
      </c>
      <c r="C134" s="23">
        <v>150</v>
      </c>
      <c r="D134" s="23">
        <v>18.61</v>
      </c>
      <c r="E134" s="36">
        <v>8.69</v>
      </c>
      <c r="F134" s="36">
        <v>6.3</v>
      </c>
      <c r="G134" s="36">
        <v>39.4</v>
      </c>
      <c r="H134" s="36">
        <v>245</v>
      </c>
    </row>
    <row r="135" spans="1:8" ht="15.75" x14ac:dyDescent="0.25">
      <c r="A135" s="9">
        <v>686</v>
      </c>
      <c r="B135" s="3" t="s">
        <v>37</v>
      </c>
      <c r="C135" s="4">
        <v>200</v>
      </c>
      <c r="D135" s="67">
        <v>6.18</v>
      </c>
      <c r="E135" s="4">
        <v>0.2</v>
      </c>
      <c r="F135" s="4">
        <v>0</v>
      </c>
      <c r="G135" s="4">
        <v>10.199999999999999</v>
      </c>
      <c r="H135" s="4">
        <v>41</v>
      </c>
    </row>
    <row r="136" spans="1:8" ht="15.75" x14ac:dyDescent="0.25">
      <c r="A136" s="9" t="s">
        <v>24</v>
      </c>
      <c r="B136" s="3" t="s">
        <v>18</v>
      </c>
      <c r="C136" s="4">
        <v>30</v>
      </c>
      <c r="D136" s="67">
        <v>2.85</v>
      </c>
      <c r="E136" s="4">
        <v>1.95</v>
      </c>
      <c r="F136" s="4">
        <v>0.6</v>
      </c>
      <c r="G136" s="4">
        <v>13.8</v>
      </c>
      <c r="H136" s="4">
        <v>69</v>
      </c>
    </row>
    <row r="137" spans="1:8" ht="15.75" x14ac:dyDescent="0.25">
      <c r="A137" s="14"/>
      <c r="B137" s="81" t="s">
        <v>121</v>
      </c>
      <c r="C137" s="17">
        <v>510</v>
      </c>
      <c r="D137" s="17">
        <f>SUM(D133:D136)</f>
        <v>65.899999999999991</v>
      </c>
      <c r="E137" s="17">
        <f>SUM(E133:E136)</f>
        <v>21.64</v>
      </c>
      <c r="F137" s="17">
        <f>SUM(F133:F136)</f>
        <v>20.100000000000001</v>
      </c>
      <c r="G137" s="17">
        <f>SUM(G133:G136)</f>
        <v>75.5</v>
      </c>
      <c r="H137" s="17">
        <f>SUM(H133:H136)</f>
        <v>565</v>
      </c>
    </row>
    <row r="138" spans="1:8" ht="15.75" x14ac:dyDescent="0.25">
      <c r="A138" s="14" t="s">
        <v>24</v>
      </c>
      <c r="B138" s="56" t="s">
        <v>124</v>
      </c>
      <c r="C138" s="12">
        <v>200</v>
      </c>
      <c r="D138" s="12">
        <v>24.1</v>
      </c>
      <c r="E138" s="12">
        <v>1</v>
      </c>
      <c r="F138" s="12">
        <v>0.2</v>
      </c>
      <c r="G138" s="12">
        <v>22.6</v>
      </c>
      <c r="H138" s="29">
        <v>72</v>
      </c>
    </row>
    <row r="139" spans="1:8" ht="15.75" x14ac:dyDescent="0.25">
      <c r="A139" s="14"/>
      <c r="B139" s="81" t="s">
        <v>121</v>
      </c>
      <c r="C139" s="79">
        <f>C137+C138</f>
        <v>710</v>
      </c>
      <c r="D139" s="79">
        <f t="shared" ref="D139:H139" si="17">D137+D138</f>
        <v>90</v>
      </c>
      <c r="E139" s="79">
        <f t="shared" si="17"/>
        <v>22.64</v>
      </c>
      <c r="F139" s="79">
        <f t="shared" si="17"/>
        <v>20.3</v>
      </c>
      <c r="G139" s="79">
        <f t="shared" si="17"/>
        <v>98.1</v>
      </c>
      <c r="H139" s="79">
        <f t="shared" si="17"/>
        <v>637</v>
      </c>
    </row>
    <row r="140" spans="1:8" ht="15.75" x14ac:dyDescent="0.25">
      <c r="A140" s="14"/>
      <c r="B140" s="56"/>
      <c r="C140" s="17"/>
      <c r="D140" s="17"/>
      <c r="E140" s="17"/>
      <c r="F140" s="17"/>
      <c r="G140" s="17"/>
      <c r="H140" s="18">
        <f>H139/2350</f>
        <v>0.27106382978723403</v>
      </c>
    </row>
    <row r="141" spans="1:8" ht="15.75" x14ac:dyDescent="0.2">
      <c r="A141" s="90" t="s">
        <v>15</v>
      </c>
      <c r="B141" s="90"/>
      <c r="C141" s="90"/>
      <c r="D141" s="90"/>
      <c r="E141" s="90"/>
      <c r="F141" s="90"/>
      <c r="G141" s="90"/>
      <c r="H141" s="90"/>
    </row>
    <row r="142" spans="1:8" ht="15.75" x14ac:dyDescent="0.25">
      <c r="A142" s="2" t="s">
        <v>58</v>
      </c>
      <c r="B142" s="3" t="s">
        <v>53</v>
      </c>
      <c r="C142" s="64">
        <v>60</v>
      </c>
      <c r="D142" s="23">
        <v>6.64</v>
      </c>
      <c r="E142" s="64">
        <v>0.85</v>
      </c>
      <c r="F142" s="64">
        <v>3.6</v>
      </c>
      <c r="G142" s="64">
        <v>4.9000000000000004</v>
      </c>
      <c r="H142" s="64">
        <v>55.68</v>
      </c>
    </row>
    <row r="143" spans="1:8" ht="15.75" x14ac:dyDescent="0.2">
      <c r="A143" s="37" t="s">
        <v>97</v>
      </c>
      <c r="B143" s="30" t="s">
        <v>78</v>
      </c>
      <c r="C143" s="23">
        <v>200</v>
      </c>
      <c r="D143" s="23">
        <v>8.8800000000000008</v>
      </c>
      <c r="E143" s="23">
        <v>2.96</v>
      </c>
      <c r="F143" s="23">
        <v>2.2400000000000002</v>
      </c>
      <c r="G143" s="23">
        <v>15.68</v>
      </c>
      <c r="H143" s="23">
        <v>95.2</v>
      </c>
    </row>
    <row r="144" spans="1:8" ht="15.75" x14ac:dyDescent="0.25">
      <c r="A144" s="9" t="s">
        <v>98</v>
      </c>
      <c r="B144" s="35" t="s">
        <v>64</v>
      </c>
      <c r="C144" s="23" t="s">
        <v>104</v>
      </c>
      <c r="D144" s="23">
        <f>1.83+24.67</f>
        <v>26.5</v>
      </c>
      <c r="E144" s="36">
        <v>11.9</v>
      </c>
      <c r="F144" s="36">
        <v>18.5</v>
      </c>
      <c r="G144" s="36">
        <v>10.3</v>
      </c>
      <c r="H144" s="36">
        <v>255</v>
      </c>
    </row>
    <row r="145" spans="1:8" ht="15.75" x14ac:dyDescent="0.2">
      <c r="A145" s="37" t="s">
        <v>99</v>
      </c>
      <c r="B145" s="35" t="s">
        <v>74</v>
      </c>
      <c r="C145" s="23">
        <v>150</v>
      </c>
      <c r="D145" s="23">
        <v>12.96</v>
      </c>
      <c r="E145" s="23">
        <v>3.8</v>
      </c>
      <c r="F145" s="23">
        <v>4.3</v>
      </c>
      <c r="G145" s="23">
        <v>9.8000000000000007</v>
      </c>
      <c r="H145" s="23">
        <v>109</v>
      </c>
    </row>
    <row r="146" spans="1:8" ht="15.75" x14ac:dyDescent="0.25">
      <c r="A146" s="9">
        <v>349</v>
      </c>
      <c r="B146" s="15" t="s">
        <v>4</v>
      </c>
      <c r="C146" s="4">
        <v>200</v>
      </c>
      <c r="D146" s="67">
        <v>7.26</v>
      </c>
      <c r="E146" s="24">
        <v>0.6</v>
      </c>
      <c r="F146" s="24">
        <v>0.1</v>
      </c>
      <c r="G146" s="24">
        <v>31.7</v>
      </c>
      <c r="H146" s="24">
        <v>131</v>
      </c>
    </row>
    <row r="147" spans="1:8" ht="15.75" x14ac:dyDescent="0.25">
      <c r="A147" s="9" t="s">
        <v>24</v>
      </c>
      <c r="B147" s="15" t="s">
        <v>8</v>
      </c>
      <c r="C147" s="4">
        <v>30</v>
      </c>
      <c r="D147" s="67">
        <v>1.8</v>
      </c>
      <c r="E147" s="24">
        <v>2.4</v>
      </c>
      <c r="F147" s="24">
        <v>0.5</v>
      </c>
      <c r="G147" s="24">
        <v>12</v>
      </c>
      <c r="H147" s="24">
        <v>66</v>
      </c>
    </row>
    <row r="148" spans="1:8" ht="15.75" x14ac:dyDescent="0.25">
      <c r="A148" s="9" t="s">
        <v>24</v>
      </c>
      <c r="B148" s="15" t="s">
        <v>1</v>
      </c>
      <c r="C148" s="4">
        <v>30</v>
      </c>
      <c r="D148" s="67">
        <v>1.86</v>
      </c>
      <c r="E148" s="24">
        <v>3.2</v>
      </c>
      <c r="F148" s="24">
        <v>1.4</v>
      </c>
      <c r="G148" s="24">
        <v>13.1</v>
      </c>
      <c r="H148" s="24">
        <v>82.2</v>
      </c>
    </row>
    <row r="149" spans="1:8" ht="15.75" x14ac:dyDescent="0.25">
      <c r="A149" s="14"/>
      <c r="B149" s="61"/>
      <c r="C149" s="17">
        <v>790</v>
      </c>
      <c r="D149" s="17">
        <f>SUM(D142:D148)</f>
        <v>65.899999999999991</v>
      </c>
      <c r="E149" s="17">
        <f>SUM(E142:E148)</f>
        <v>25.71</v>
      </c>
      <c r="F149" s="17">
        <f>SUM(F142:F148)</f>
        <v>30.64</v>
      </c>
      <c r="G149" s="17">
        <f>SUM(G142:G148)</f>
        <v>97.47999999999999</v>
      </c>
      <c r="H149" s="25">
        <f>SUM(H142:H148)</f>
        <v>794.08</v>
      </c>
    </row>
    <row r="150" spans="1:8" ht="15.75" x14ac:dyDescent="0.25">
      <c r="A150" s="14" t="s">
        <v>24</v>
      </c>
      <c r="B150" s="56" t="s">
        <v>124</v>
      </c>
      <c r="C150" s="12">
        <v>200</v>
      </c>
      <c r="D150" s="12">
        <v>24.1</v>
      </c>
      <c r="E150" s="12">
        <v>1</v>
      </c>
      <c r="F150" s="12">
        <v>0.2</v>
      </c>
      <c r="G150" s="12">
        <v>22.6</v>
      </c>
      <c r="H150" s="29">
        <v>72</v>
      </c>
    </row>
    <row r="151" spans="1:8" ht="15.75" x14ac:dyDescent="0.25">
      <c r="A151" s="14"/>
      <c r="B151" s="81" t="s">
        <v>122</v>
      </c>
      <c r="C151" s="79">
        <f>C149+C150</f>
        <v>990</v>
      </c>
      <c r="D151" s="79">
        <f t="shared" ref="D151:H151" si="18">D149+D150</f>
        <v>90</v>
      </c>
      <c r="E151" s="79">
        <f t="shared" si="18"/>
        <v>26.71</v>
      </c>
      <c r="F151" s="79">
        <f t="shared" si="18"/>
        <v>30.84</v>
      </c>
      <c r="G151" s="79">
        <f t="shared" si="18"/>
        <v>120.07999999999998</v>
      </c>
      <c r="H151" s="79">
        <f t="shared" si="18"/>
        <v>866.08</v>
      </c>
    </row>
    <row r="152" spans="1:8" ht="15.75" x14ac:dyDescent="0.25">
      <c r="A152" s="14"/>
      <c r="B152" s="56"/>
      <c r="C152" s="17"/>
      <c r="D152" s="17"/>
      <c r="E152" s="17"/>
      <c r="F152" s="17"/>
      <c r="G152" s="17"/>
      <c r="H152" s="18">
        <f>H151/2350</f>
        <v>0.36854468085106384</v>
      </c>
    </row>
    <row r="153" spans="1:8" ht="15.75" x14ac:dyDescent="0.25">
      <c r="A153" s="14"/>
      <c r="B153" s="26" t="s">
        <v>12</v>
      </c>
      <c r="C153" s="17">
        <f>C151+C139</f>
        <v>1700</v>
      </c>
      <c r="D153" s="17"/>
      <c r="E153" s="17">
        <f>E151+E139</f>
        <v>49.35</v>
      </c>
      <c r="F153" s="17">
        <f t="shared" ref="F153:H153" si="19">F151+F139</f>
        <v>51.14</v>
      </c>
      <c r="G153" s="17">
        <f t="shared" si="19"/>
        <v>218.17999999999998</v>
      </c>
      <c r="H153" s="17">
        <f t="shared" si="19"/>
        <v>1503.08</v>
      </c>
    </row>
    <row r="154" spans="1:8" ht="15.75" x14ac:dyDescent="0.25">
      <c r="A154" s="14"/>
      <c r="B154" s="26"/>
      <c r="C154" s="17"/>
      <c r="D154" s="17"/>
      <c r="E154" s="17"/>
      <c r="F154" s="17"/>
      <c r="G154" s="17"/>
      <c r="H154" s="18">
        <f>H153/2350</f>
        <v>0.63960851063829782</v>
      </c>
    </row>
    <row r="155" spans="1:8" ht="15.75" x14ac:dyDescent="0.2">
      <c r="A155" s="91" t="s">
        <v>31</v>
      </c>
      <c r="B155" s="91"/>
      <c r="C155" s="91"/>
      <c r="D155" s="91"/>
      <c r="E155" s="91"/>
      <c r="F155" s="91"/>
      <c r="G155" s="91"/>
      <c r="H155" s="91"/>
    </row>
    <row r="156" spans="1:8" ht="15.75" x14ac:dyDescent="0.2">
      <c r="A156" s="90" t="s">
        <v>16</v>
      </c>
      <c r="B156" s="90"/>
      <c r="C156" s="90"/>
      <c r="D156" s="90"/>
      <c r="E156" s="90"/>
      <c r="F156" s="90"/>
      <c r="G156" s="90"/>
      <c r="H156" s="90"/>
    </row>
    <row r="157" spans="1:8" ht="15.75" x14ac:dyDescent="0.2">
      <c r="A157" s="47"/>
      <c r="B157" s="42"/>
      <c r="C157" s="23"/>
      <c r="D157" s="23"/>
      <c r="E157" s="36"/>
      <c r="F157" s="36"/>
      <c r="G157" s="36"/>
      <c r="H157" s="36"/>
    </row>
    <row r="158" spans="1:8" ht="15.75" x14ac:dyDescent="0.25">
      <c r="A158" s="9">
        <v>210</v>
      </c>
      <c r="B158" s="10" t="s">
        <v>20</v>
      </c>
      <c r="C158" s="38">
        <v>150</v>
      </c>
      <c r="D158" s="38">
        <v>23.04</v>
      </c>
      <c r="E158" s="12">
        <v>11.3</v>
      </c>
      <c r="F158" s="12">
        <v>19.5</v>
      </c>
      <c r="G158" s="12">
        <v>2.2999999999999998</v>
      </c>
      <c r="H158" s="12">
        <v>238</v>
      </c>
    </row>
    <row r="159" spans="1:8" ht="15.75" x14ac:dyDescent="0.25">
      <c r="A159" s="9">
        <v>15</v>
      </c>
      <c r="B159" s="3" t="s">
        <v>19</v>
      </c>
      <c r="C159" s="4">
        <v>10</v>
      </c>
      <c r="D159" s="67">
        <v>11</v>
      </c>
      <c r="E159" s="4">
        <v>2.2999999999999998</v>
      </c>
      <c r="F159" s="4">
        <v>2.95</v>
      </c>
      <c r="G159" s="4">
        <v>0</v>
      </c>
      <c r="H159" s="4">
        <v>47</v>
      </c>
    </row>
    <row r="160" spans="1:8" ht="15.75" x14ac:dyDescent="0.25">
      <c r="A160" s="2">
        <v>14</v>
      </c>
      <c r="B160" s="3" t="s">
        <v>2</v>
      </c>
      <c r="C160" s="4">
        <v>10</v>
      </c>
      <c r="D160" s="67">
        <v>11.88</v>
      </c>
      <c r="E160" s="4">
        <v>0.1</v>
      </c>
      <c r="F160" s="4">
        <v>7.2</v>
      </c>
      <c r="G160" s="4">
        <v>0.13</v>
      </c>
      <c r="H160" s="4">
        <v>65.72</v>
      </c>
    </row>
    <row r="161" spans="1:8" ht="15.75" x14ac:dyDescent="0.25">
      <c r="A161" s="9" t="s">
        <v>24</v>
      </c>
      <c r="B161" s="3" t="s">
        <v>18</v>
      </c>
      <c r="C161" s="4">
        <v>30</v>
      </c>
      <c r="D161" s="67">
        <v>2.85</v>
      </c>
      <c r="E161" s="4">
        <v>1.95</v>
      </c>
      <c r="F161" s="4">
        <v>0.6</v>
      </c>
      <c r="G161" s="4">
        <v>13.8</v>
      </c>
      <c r="H161" s="4">
        <v>69</v>
      </c>
    </row>
    <row r="162" spans="1:8" ht="15.75" x14ac:dyDescent="0.25">
      <c r="A162" s="13">
        <v>379</v>
      </c>
      <c r="B162" s="3" t="s">
        <v>42</v>
      </c>
      <c r="C162" s="23">
        <v>200</v>
      </c>
      <c r="D162" s="23">
        <v>8.5299999999999994</v>
      </c>
      <c r="E162" s="23">
        <v>1.5</v>
      </c>
      <c r="F162" s="23">
        <v>1.3</v>
      </c>
      <c r="G162" s="23">
        <v>22.4</v>
      </c>
      <c r="H162" s="23">
        <v>107</v>
      </c>
    </row>
    <row r="163" spans="1:8" ht="15.75" x14ac:dyDescent="0.25">
      <c r="A163" s="61"/>
      <c r="B163" s="10" t="s">
        <v>41</v>
      </c>
      <c r="C163" s="28">
        <v>100</v>
      </c>
      <c r="D163" s="28">
        <v>8.6</v>
      </c>
      <c r="E163" s="23">
        <v>0.4</v>
      </c>
      <c r="F163" s="23">
        <v>0.4</v>
      </c>
      <c r="G163" s="28">
        <v>9.8000000000000007</v>
      </c>
      <c r="H163" s="29">
        <v>47</v>
      </c>
    </row>
    <row r="164" spans="1:8" ht="15.75" x14ac:dyDescent="0.25">
      <c r="A164" s="14"/>
      <c r="B164" s="81" t="s">
        <v>121</v>
      </c>
      <c r="C164" s="17">
        <f t="shared" ref="C164:H164" si="20">SUM(C158:C163)</f>
        <v>500</v>
      </c>
      <c r="D164" s="17">
        <f>SUM(D158:D163)</f>
        <v>65.900000000000006</v>
      </c>
      <c r="E164" s="17">
        <f t="shared" si="20"/>
        <v>17.549999999999997</v>
      </c>
      <c r="F164" s="17">
        <f t="shared" si="20"/>
        <v>31.95</v>
      </c>
      <c r="G164" s="17">
        <f t="shared" si="20"/>
        <v>48.429999999999993</v>
      </c>
      <c r="H164" s="17">
        <f t="shared" si="20"/>
        <v>573.72</v>
      </c>
    </row>
    <row r="165" spans="1:8" ht="15.75" x14ac:dyDescent="0.25">
      <c r="A165" s="14" t="s">
        <v>24</v>
      </c>
      <c r="B165" s="78" t="s">
        <v>123</v>
      </c>
      <c r="C165" s="28">
        <v>30</v>
      </c>
      <c r="D165" s="12">
        <v>24.1</v>
      </c>
      <c r="E165" s="23">
        <v>2.4</v>
      </c>
      <c r="F165" s="23">
        <v>3</v>
      </c>
      <c r="G165" s="28">
        <v>21.15</v>
      </c>
      <c r="H165" s="29">
        <v>132</v>
      </c>
    </row>
    <row r="166" spans="1:8" ht="15.75" x14ac:dyDescent="0.25">
      <c r="A166" s="14"/>
      <c r="B166" s="81" t="s">
        <v>121</v>
      </c>
      <c r="C166" s="79">
        <f>C164+C165</f>
        <v>530</v>
      </c>
      <c r="D166" s="79">
        <f t="shared" ref="D166:H166" si="21">D164+D165</f>
        <v>90</v>
      </c>
      <c r="E166" s="79">
        <f t="shared" si="21"/>
        <v>19.949999999999996</v>
      </c>
      <c r="F166" s="79">
        <f t="shared" si="21"/>
        <v>34.950000000000003</v>
      </c>
      <c r="G166" s="79">
        <f t="shared" si="21"/>
        <v>69.579999999999984</v>
      </c>
      <c r="H166" s="79">
        <f t="shared" si="21"/>
        <v>705.72</v>
      </c>
    </row>
    <row r="167" spans="1:8" ht="15.75" x14ac:dyDescent="0.25">
      <c r="A167" s="14"/>
      <c r="B167" s="56"/>
      <c r="C167" s="17"/>
      <c r="D167" s="17"/>
      <c r="E167" s="17"/>
      <c r="F167" s="17"/>
      <c r="G167" s="17"/>
      <c r="H167" s="18">
        <f>H166/2350</f>
        <v>0.30030638297872342</v>
      </c>
    </row>
    <row r="168" spans="1:8" ht="15.75" x14ac:dyDescent="0.2">
      <c r="A168" s="90" t="s">
        <v>15</v>
      </c>
      <c r="B168" s="90"/>
      <c r="C168" s="90"/>
      <c r="D168" s="90"/>
      <c r="E168" s="90"/>
      <c r="F168" s="90"/>
      <c r="G168" s="90"/>
      <c r="H168" s="90"/>
    </row>
    <row r="169" spans="1:8" ht="15.75" x14ac:dyDescent="0.2">
      <c r="A169" s="58">
        <v>212</v>
      </c>
      <c r="B169" s="6" t="s">
        <v>66</v>
      </c>
      <c r="C169" s="23">
        <v>60</v>
      </c>
      <c r="D169" s="23">
        <v>6.52</v>
      </c>
      <c r="E169" s="31">
        <v>0.78</v>
      </c>
      <c r="F169" s="31">
        <v>4.0599999999999996</v>
      </c>
      <c r="G169" s="31">
        <v>6.09</v>
      </c>
      <c r="H169" s="31">
        <v>64.599999999999994</v>
      </c>
    </row>
    <row r="170" spans="1:8" ht="15.75" x14ac:dyDescent="0.2">
      <c r="A170" s="61">
        <v>88</v>
      </c>
      <c r="B170" s="19" t="s">
        <v>67</v>
      </c>
      <c r="C170" s="32" t="s">
        <v>101</v>
      </c>
      <c r="D170" s="32">
        <v>12.98</v>
      </c>
      <c r="E170" s="23">
        <v>2.48</v>
      </c>
      <c r="F170" s="23">
        <v>4.4800000000000004</v>
      </c>
      <c r="G170" s="23">
        <v>9.4</v>
      </c>
      <c r="H170" s="23">
        <v>76.8</v>
      </c>
    </row>
    <row r="171" spans="1:8" ht="15.75" x14ac:dyDescent="0.2">
      <c r="A171" s="5">
        <v>290</v>
      </c>
      <c r="B171" s="6" t="s">
        <v>79</v>
      </c>
      <c r="C171" s="7" t="s">
        <v>109</v>
      </c>
      <c r="D171" s="7">
        <f>1.83+24.22</f>
        <v>26.049999999999997</v>
      </c>
      <c r="E171" s="7">
        <v>15.2</v>
      </c>
      <c r="F171" s="7">
        <v>12.7</v>
      </c>
      <c r="G171" s="7">
        <v>15.3</v>
      </c>
      <c r="H171" s="8">
        <v>215</v>
      </c>
    </row>
    <row r="172" spans="1:8" ht="15.75" x14ac:dyDescent="0.25">
      <c r="A172" s="61">
        <v>302</v>
      </c>
      <c r="B172" s="15" t="s">
        <v>89</v>
      </c>
      <c r="C172" s="4">
        <v>150</v>
      </c>
      <c r="D172" s="67">
        <v>6.69</v>
      </c>
      <c r="E172" s="34">
        <v>5.6</v>
      </c>
      <c r="F172" s="34">
        <v>4.9000000000000004</v>
      </c>
      <c r="G172" s="34">
        <v>37.799999999999997</v>
      </c>
      <c r="H172" s="34">
        <v>223</v>
      </c>
    </row>
    <row r="173" spans="1:8" ht="15.75" x14ac:dyDescent="0.25">
      <c r="A173" s="9">
        <v>389</v>
      </c>
      <c r="B173" s="15" t="s">
        <v>48</v>
      </c>
      <c r="C173" s="4">
        <v>200</v>
      </c>
      <c r="D173" s="67">
        <v>10</v>
      </c>
      <c r="E173" s="24">
        <v>1</v>
      </c>
      <c r="F173" s="24">
        <v>0.2</v>
      </c>
      <c r="G173" s="24">
        <v>19.8</v>
      </c>
      <c r="H173" s="24">
        <v>86</v>
      </c>
    </row>
    <row r="174" spans="1:8" ht="15.75" x14ac:dyDescent="0.25">
      <c r="A174" s="9" t="s">
        <v>24</v>
      </c>
      <c r="B174" s="15" t="s">
        <v>1</v>
      </c>
      <c r="C174" s="4">
        <v>30</v>
      </c>
      <c r="D174" s="67">
        <v>1.86</v>
      </c>
      <c r="E174" s="24">
        <v>2.4</v>
      </c>
      <c r="F174" s="24">
        <v>0.5</v>
      </c>
      <c r="G174" s="24">
        <v>12</v>
      </c>
      <c r="H174" s="24">
        <v>66</v>
      </c>
    </row>
    <row r="175" spans="1:8" ht="15.75" x14ac:dyDescent="0.25">
      <c r="A175" s="9" t="s">
        <v>24</v>
      </c>
      <c r="B175" s="15" t="s">
        <v>8</v>
      </c>
      <c r="C175" s="4">
        <v>30</v>
      </c>
      <c r="D175" s="67">
        <v>1.8</v>
      </c>
      <c r="E175" s="24">
        <v>3.2</v>
      </c>
      <c r="F175" s="24">
        <v>1.4</v>
      </c>
      <c r="G175" s="24">
        <v>13.1</v>
      </c>
      <c r="H175" s="24">
        <v>82.2</v>
      </c>
    </row>
    <row r="176" spans="1:8" ht="15.75" x14ac:dyDescent="0.25">
      <c r="A176" s="14"/>
      <c r="B176" s="81" t="s">
        <v>122</v>
      </c>
      <c r="C176" s="17">
        <v>780</v>
      </c>
      <c r="D176" s="17">
        <f>SUM(D169:D175)</f>
        <v>65.899999999999991</v>
      </c>
      <c r="E176" s="17">
        <f>SUM(E169:E175)</f>
        <v>30.66</v>
      </c>
      <c r="F176" s="17">
        <f>SUM(F169:F175)</f>
        <v>28.24</v>
      </c>
      <c r="G176" s="17">
        <f>SUM(G169:G175)</f>
        <v>113.49</v>
      </c>
      <c r="H176" s="17">
        <f>SUM(H169:H175)</f>
        <v>813.6</v>
      </c>
    </row>
    <row r="177" spans="1:8" ht="15.75" x14ac:dyDescent="0.25">
      <c r="A177" s="14" t="s">
        <v>24</v>
      </c>
      <c r="B177" s="78" t="s">
        <v>123</v>
      </c>
      <c r="C177" s="28">
        <v>30</v>
      </c>
      <c r="D177" s="12">
        <v>24.1</v>
      </c>
      <c r="E177" s="23">
        <v>2.4</v>
      </c>
      <c r="F177" s="23">
        <v>3</v>
      </c>
      <c r="G177" s="28">
        <v>21.15</v>
      </c>
      <c r="H177" s="29">
        <v>132</v>
      </c>
    </row>
    <row r="178" spans="1:8" ht="15.75" x14ac:dyDescent="0.25">
      <c r="A178" s="14"/>
      <c r="B178" s="81" t="s">
        <v>122</v>
      </c>
      <c r="C178" s="79">
        <f>C176+C177</f>
        <v>810</v>
      </c>
      <c r="D178" s="79">
        <f t="shared" ref="D178:H178" si="22">D176+D177</f>
        <v>90</v>
      </c>
      <c r="E178" s="79">
        <f t="shared" si="22"/>
        <v>33.06</v>
      </c>
      <c r="F178" s="79">
        <f t="shared" si="22"/>
        <v>31.24</v>
      </c>
      <c r="G178" s="79">
        <f t="shared" si="22"/>
        <v>134.63999999999999</v>
      </c>
      <c r="H178" s="79">
        <f t="shared" si="22"/>
        <v>945.6</v>
      </c>
    </row>
    <row r="179" spans="1:8" ht="15.75" x14ac:dyDescent="0.25">
      <c r="A179" s="14"/>
      <c r="B179" s="56"/>
      <c r="C179" s="17"/>
      <c r="D179" s="17"/>
      <c r="E179" s="17"/>
      <c r="F179" s="17"/>
      <c r="G179" s="17"/>
      <c r="H179" s="18">
        <f>H178/2350</f>
        <v>0.40238297872340428</v>
      </c>
    </row>
    <row r="180" spans="1:8" ht="15.75" x14ac:dyDescent="0.25">
      <c r="A180" s="14"/>
      <c r="B180" s="26" t="s">
        <v>12</v>
      </c>
      <c r="C180" s="17">
        <f>C178+C166</f>
        <v>1340</v>
      </c>
      <c r="D180" s="17"/>
      <c r="E180" s="17">
        <f>E178+E166</f>
        <v>53.01</v>
      </c>
      <c r="F180" s="17">
        <f t="shared" ref="F180:H180" si="23">F178+F166</f>
        <v>66.19</v>
      </c>
      <c r="G180" s="17">
        <f t="shared" si="23"/>
        <v>204.21999999999997</v>
      </c>
      <c r="H180" s="17">
        <f t="shared" si="23"/>
        <v>1651.3200000000002</v>
      </c>
    </row>
    <row r="181" spans="1:8" ht="15.75" x14ac:dyDescent="0.25">
      <c r="A181" s="14"/>
      <c r="B181" s="26"/>
      <c r="C181" s="17"/>
      <c r="D181" s="17"/>
      <c r="E181" s="17"/>
      <c r="F181" s="17"/>
      <c r="G181" s="17"/>
      <c r="H181" s="18">
        <f>H180/2350</f>
        <v>0.7026893617021277</v>
      </c>
    </row>
    <row r="182" spans="1:8" ht="15.75" x14ac:dyDescent="0.2">
      <c r="A182" s="91" t="s">
        <v>32</v>
      </c>
      <c r="B182" s="91"/>
      <c r="C182" s="91"/>
      <c r="D182" s="91"/>
      <c r="E182" s="91"/>
      <c r="F182" s="91"/>
      <c r="G182" s="91"/>
      <c r="H182" s="91"/>
    </row>
    <row r="183" spans="1:8" ht="15.75" x14ac:dyDescent="0.2">
      <c r="A183" s="90" t="s">
        <v>14</v>
      </c>
      <c r="B183" s="90"/>
      <c r="C183" s="90"/>
      <c r="D183" s="90"/>
      <c r="E183" s="90"/>
      <c r="F183" s="90"/>
      <c r="G183" s="90"/>
      <c r="H183" s="90"/>
    </row>
    <row r="184" spans="1:8" ht="15.75" x14ac:dyDescent="0.25">
      <c r="A184" s="9"/>
      <c r="B184" s="35"/>
      <c r="C184" s="23"/>
      <c r="D184" s="23"/>
      <c r="E184" s="36"/>
      <c r="F184" s="36"/>
      <c r="G184" s="36"/>
      <c r="H184" s="36"/>
    </row>
    <row r="185" spans="1:8" ht="15.75" x14ac:dyDescent="0.25">
      <c r="A185" s="9">
        <v>265</v>
      </c>
      <c r="B185" s="10" t="s">
        <v>90</v>
      </c>
      <c r="C185" s="11" t="s">
        <v>107</v>
      </c>
      <c r="D185" s="11">
        <v>54.05</v>
      </c>
      <c r="E185" s="12">
        <v>14.7</v>
      </c>
      <c r="F185" s="12">
        <v>13</v>
      </c>
      <c r="G185" s="12">
        <v>40.700000000000003</v>
      </c>
      <c r="H185" s="12">
        <v>346</v>
      </c>
    </row>
    <row r="186" spans="1:8" ht="15.75" x14ac:dyDescent="0.25">
      <c r="A186" s="13">
        <v>376</v>
      </c>
      <c r="B186" s="3" t="s">
        <v>0</v>
      </c>
      <c r="C186" s="4">
        <v>200</v>
      </c>
      <c r="D186" s="67">
        <v>3.12</v>
      </c>
      <c r="E186" s="4">
        <v>0.2</v>
      </c>
      <c r="F186" s="4">
        <v>0.1</v>
      </c>
      <c r="G186" s="4">
        <v>15</v>
      </c>
      <c r="H186" s="4">
        <v>60</v>
      </c>
    </row>
    <row r="187" spans="1:8" ht="15.75" x14ac:dyDescent="0.25">
      <c r="A187" s="9" t="s">
        <v>24</v>
      </c>
      <c r="B187" s="3" t="s">
        <v>18</v>
      </c>
      <c r="C187" s="4">
        <v>30</v>
      </c>
      <c r="D187" s="67">
        <v>2.85</v>
      </c>
      <c r="E187" s="4">
        <v>1.95</v>
      </c>
      <c r="F187" s="4">
        <v>0.6</v>
      </c>
      <c r="G187" s="4">
        <v>13.8</v>
      </c>
      <c r="H187" s="4">
        <v>69</v>
      </c>
    </row>
    <row r="188" spans="1:8" ht="15.75" x14ac:dyDescent="0.25">
      <c r="A188" s="9" t="s">
        <v>24</v>
      </c>
      <c r="B188" s="10" t="s">
        <v>68</v>
      </c>
      <c r="C188" s="28">
        <v>30</v>
      </c>
      <c r="D188" s="28">
        <v>5.88</v>
      </c>
      <c r="E188" s="23">
        <v>2.4</v>
      </c>
      <c r="F188" s="23">
        <v>3.3</v>
      </c>
      <c r="G188" s="28">
        <v>16.8</v>
      </c>
      <c r="H188" s="29">
        <v>106.5</v>
      </c>
    </row>
    <row r="189" spans="1:8" ht="15.75" x14ac:dyDescent="0.25">
      <c r="A189" s="14"/>
      <c r="B189" s="81" t="s">
        <v>121</v>
      </c>
      <c r="C189" s="16">
        <v>500</v>
      </c>
      <c r="D189" s="65">
        <f>SUM(D185:D188)</f>
        <v>65.899999999999991</v>
      </c>
      <c r="E189" s="17">
        <f>SUM(E184:E188)</f>
        <v>19.249999999999996</v>
      </c>
      <c r="F189" s="17">
        <f>SUM(F184:F188)</f>
        <v>17</v>
      </c>
      <c r="G189" s="17">
        <f>SUM(G184:G188)</f>
        <v>86.3</v>
      </c>
      <c r="H189" s="17">
        <f>SUM(H184:H188)</f>
        <v>581.5</v>
      </c>
    </row>
    <row r="190" spans="1:8" ht="15.75" x14ac:dyDescent="0.25">
      <c r="A190" s="14" t="s">
        <v>24</v>
      </c>
      <c r="B190" s="56" t="s">
        <v>124</v>
      </c>
      <c r="C190" s="12">
        <v>200</v>
      </c>
      <c r="D190" s="12">
        <v>24.1</v>
      </c>
      <c r="E190" s="12">
        <v>1</v>
      </c>
      <c r="F190" s="12">
        <v>0.2</v>
      </c>
      <c r="G190" s="12">
        <v>22.6</v>
      </c>
      <c r="H190" s="29">
        <v>72</v>
      </c>
    </row>
    <row r="191" spans="1:8" ht="15.75" x14ac:dyDescent="0.25">
      <c r="A191" s="14"/>
      <c r="B191" s="81" t="s">
        <v>121</v>
      </c>
      <c r="C191" s="79">
        <f>C189+C190</f>
        <v>700</v>
      </c>
      <c r="D191" s="79">
        <f t="shared" ref="D191:H191" si="24">D189+D190</f>
        <v>90</v>
      </c>
      <c r="E191" s="79">
        <f t="shared" si="24"/>
        <v>20.249999999999996</v>
      </c>
      <c r="F191" s="79">
        <f t="shared" si="24"/>
        <v>17.2</v>
      </c>
      <c r="G191" s="79">
        <f t="shared" si="24"/>
        <v>108.9</v>
      </c>
      <c r="H191" s="79">
        <f t="shared" si="24"/>
        <v>653.5</v>
      </c>
    </row>
    <row r="192" spans="1:8" ht="15.75" x14ac:dyDescent="0.25">
      <c r="A192" s="14"/>
      <c r="B192" s="56"/>
      <c r="C192" s="17"/>
      <c r="D192" s="17"/>
      <c r="E192" s="17"/>
      <c r="F192" s="17"/>
      <c r="G192" s="17"/>
      <c r="H192" s="18">
        <f>H191/2350</f>
        <v>0.27808510638297873</v>
      </c>
    </row>
    <row r="193" spans="1:8" ht="15.75" x14ac:dyDescent="0.2">
      <c r="A193" s="90" t="s">
        <v>15</v>
      </c>
      <c r="B193" s="90"/>
      <c r="C193" s="90"/>
      <c r="D193" s="90"/>
      <c r="E193" s="90"/>
      <c r="F193" s="90"/>
      <c r="G193" s="90"/>
      <c r="H193" s="90"/>
    </row>
    <row r="194" spans="1:8" ht="15.75" x14ac:dyDescent="0.2">
      <c r="A194" s="58">
        <v>131</v>
      </c>
      <c r="B194" s="6" t="s">
        <v>70</v>
      </c>
      <c r="C194" s="23">
        <v>60</v>
      </c>
      <c r="D194" s="23">
        <v>6.72</v>
      </c>
      <c r="E194" s="31">
        <v>1.8</v>
      </c>
      <c r="F194" s="31">
        <v>0.1</v>
      </c>
      <c r="G194" s="31">
        <v>7.7</v>
      </c>
      <c r="H194" s="31">
        <v>43.8</v>
      </c>
    </row>
    <row r="195" spans="1:8" ht="15.75" x14ac:dyDescent="0.2">
      <c r="A195" s="61">
        <v>104</v>
      </c>
      <c r="B195" s="30" t="s">
        <v>45</v>
      </c>
      <c r="C195" s="23" t="s">
        <v>108</v>
      </c>
      <c r="D195" s="23">
        <v>13.34</v>
      </c>
      <c r="E195" s="36">
        <v>7.08</v>
      </c>
      <c r="F195" s="36">
        <v>4.1399999999999997</v>
      </c>
      <c r="G195" s="36">
        <v>13.85</v>
      </c>
      <c r="H195" s="36">
        <v>121.8</v>
      </c>
    </row>
    <row r="196" spans="1:8" ht="31.5" x14ac:dyDescent="0.25">
      <c r="A196" s="9" t="s">
        <v>100</v>
      </c>
      <c r="B196" s="39" t="s">
        <v>88</v>
      </c>
      <c r="C196" s="45" t="s">
        <v>104</v>
      </c>
      <c r="D196" s="45">
        <f>1.83+21.93</f>
        <v>23.759999999999998</v>
      </c>
      <c r="E196" s="31">
        <v>10.8</v>
      </c>
      <c r="F196" s="31">
        <v>12.9</v>
      </c>
      <c r="G196" s="31">
        <v>13.7</v>
      </c>
      <c r="H196" s="31">
        <v>207</v>
      </c>
    </row>
    <row r="197" spans="1:8" ht="15.75" x14ac:dyDescent="0.25">
      <c r="A197" s="9">
        <v>125</v>
      </c>
      <c r="B197" s="15" t="s">
        <v>49</v>
      </c>
      <c r="C197" s="23">
        <v>150</v>
      </c>
      <c r="D197" s="23">
        <v>11.42</v>
      </c>
      <c r="E197" s="23">
        <v>2.9</v>
      </c>
      <c r="F197" s="23">
        <v>4.7</v>
      </c>
      <c r="G197" s="23">
        <v>33.6</v>
      </c>
      <c r="H197" s="23">
        <v>145</v>
      </c>
    </row>
    <row r="198" spans="1:8" ht="15.75" x14ac:dyDescent="0.25">
      <c r="A198" s="9">
        <v>349</v>
      </c>
      <c r="B198" s="15" t="s">
        <v>4</v>
      </c>
      <c r="C198" s="4">
        <v>200</v>
      </c>
      <c r="D198" s="67">
        <v>7</v>
      </c>
      <c r="E198" s="24">
        <v>0.6</v>
      </c>
      <c r="F198" s="24">
        <v>0.1</v>
      </c>
      <c r="G198" s="24">
        <v>31.7</v>
      </c>
      <c r="H198" s="24">
        <v>131</v>
      </c>
    </row>
    <row r="199" spans="1:8" ht="15.75" x14ac:dyDescent="0.25">
      <c r="A199" s="9" t="s">
        <v>24</v>
      </c>
      <c r="B199" s="15" t="s">
        <v>1</v>
      </c>
      <c r="C199" s="4">
        <v>30</v>
      </c>
      <c r="D199" s="67">
        <v>1.86</v>
      </c>
      <c r="E199" s="24">
        <v>2.4</v>
      </c>
      <c r="F199" s="24">
        <v>0.5</v>
      </c>
      <c r="G199" s="24">
        <v>12</v>
      </c>
      <c r="H199" s="24">
        <v>66</v>
      </c>
    </row>
    <row r="200" spans="1:8" ht="15.75" x14ac:dyDescent="0.25">
      <c r="A200" s="9" t="s">
        <v>24</v>
      </c>
      <c r="B200" s="15" t="s">
        <v>8</v>
      </c>
      <c r="C200" s="4">
        <v>30</v>
      </c>
      <c r="D200" s="67">
        <v>1.8</v>
      </c>
      <c r="E200" s="24">
        <v>3.2</v>
      </c>
      <c r="F200" s="24">
        <v>1.4</v>
      </c>
      <c r="G200" s="24">
        <v>13.1</v>
      </c>
      <c r="H200" s="24">
        <v>82.2</v>
      </c>
    </row>
    <row r="201" spans="1:8" ht="15.75" x14ac:dyDescent="0.25">
      <c r="A201" s="14"/>
      <c r="B201" s="48"/>
      <c r="C201" s="17">
        <v>790</v>
      </c>
      <c r="D201" s="17">
        <f>SUM(D194:D200)</f>
        <v>65.899999999999991</v>
      </c>
      <c r="E201" s="17">
        <f>SUM(E194:E200)</f>
        <v>28.779999999999998</v>
      </c>
      <c r="F201" s="17">
        <f>SUM(F194:F200)</f>
        <v>23.84</v>
      </c>
      <c r="G201" s="17">
        <f>SUM(G194:G200)</f>
        <v>125.64999999999999</v>
      </c>
      <c r="H201" s="17">
        <f>SUM(H194:H200)</f>
        <v>796.80000000000007</v>
      </c>
    </row>
    <row r="202" spans="1:8" ht="15.75" x14ac:dyDescent="0.25">
      <c r="A202" s="14" t="s">
        <v>24</v>
      </c>
      <c r="B202" s="56" t="s">
        <v>124</v>
      </c>
      <c r="C202" s="12">
        <v>200</v>
      </c>
      <c r="D202" s="12">
        <v>24.1</v>
      </c>
      <c r="E202" s="12">
        <v>1</v>
      </c>
      <c r="F202" s="12">
        <v>0.2</v>
      </c>
      <c r="G202" s="12">
        <v>22.6</v>
      </c>
      <c r="H202" s="29">
        <v>72</v>
      </c>
    </row>
    <row r="203" spans="1:8" ht="15.75" x14ac:dyDescent="0.25">
      <c r="A203" s="14"/>
      <c r="B203" s="81" t="s">
        <v>122</v>
      </c>
      <c r="C203" s="79">
        <f>C201+C202</f>
        <v>990</v>
      </c>
      <c r="D203" s="79">
        <f t="shared" ref="D203:H203" si="25">D201+D202</f>
        <v>90</v>
      </c>
      <c r="E203" s="79">
        <f t="shared" si="25"/>
        <v>29.779999999999998</v>
      </c>
      <c r="F203" s="79">
        <f t="shared" si="25"/>
        <v>24.04</v>
      </c>
      <c r="G203" s="79">
        <f t="shared" si="25"/>
        <v>148.25</v>
      </c>
      <c r="H203" s="79">
        <f t="shared" si="25"/>
        <v>868.80000000000007</v>
      </c>
    </row>
    <row r="204" spans="1:8" ht="15.75" x14ac:dyDescent="0.25">
      <c r="A204" s="14"/>
      <c r="B204" s="56"/>
      <c r="C204" s="17"/>
      <c r="D204" s="17"/>
      <c r="E204" s="17"/>
      <c r="F204" s="17"/>
      <c r="G204" s="17"/>
      <c r="H204" s="18">
        <f>H203/2350</f>
        <v>0.3697021276595745</v>
      </c>
    </row>
    <row r="205" spans="1:8" ht="15.75" x14ac:dyDescent="0.25">
      <c r="A205" s="14"/>
      <c r="B205" s="26" t="s">
        <v>12</v>
      </c>
      <c r="C205" s="17">
        <f>C203+C191</f>
        <v>1690</v>
      </c>
      <c r="D205" s="17"/>
      <c r="E205" s="17">
        <f>E203+E191</f>
        <v>50.029999999999994</v>
      </c>
      <c r="F205" s="17">
        <f t="shared" ref="F205:H205" si="26">F203+F191</f>
        <v>41.239999999999995</v>
      </c>
      <c r="G205" s="17">
        <f t="shared" si="26"/>
        <v>257.14999999999998</v>
      </c>
      <c r="H205" s="17">
        <f t="shared" si="26"/>
        <v>1522.3000000000002</v>
      </c>
    </row>
    <row r="206" spans="1:8" ht="15.75" x14ac:dyDescent="0.25">
      <c r="A206" s="14"/>
      <c r="B206" s="26"/>
      <c r="C206" s="17"/>
      <c r="D206" s="17"/>
      <c r="E206" s="17"/>
      <c r="F206" s="17"/>
      <c r="G206" s="17"/>
      <c r="H206" s="18">
        <f>H205/2350</f>
        <v>0.64778723404255323</v>
      </c>
    </row>
    <row r="207" spans="1:8" ht="15.75" x14ac:dyDescent="0.2">
      <c r="A207" s="91" t="s">
        <v>33</v>
      </c>
      <c r="B207" s="91"/>
      <c r="C207" s="91"/>
      <c r="D207" s="91"/>
      <c r="E207" s="91"/>
      <c r="F207" s="91"/>
      <c r="G207" s="91"/>
      <c r="H207" s="91"/>
    </row>
    <row r="208" spans="1:8" ht="15.75" x14ac:dyDescent="0.2">
      <c r="A208" s="90" t="s">
        <v>16</v>
      </c>
      <c r="B208" s="90"/>
      <c r="C208" s="90"/>
      <c r="D208" s="90"/>
      <c r="E208" s="90"/>
      <c r="F208" s="90"/>
      <c r="G208" s="90"/>
      <c r="H208" s="90"/>
    </row>
    <row r="209" spans="1:8" ht="15.75" x14ac:dyDescent="0.2">
      <c r="A209" s="61">
        <v>222</v>
      </c>
      <c r="B209" s="42" t="s">
        <v>44</v>
      </c>
      <c r="C209" s="23" t="s">
        <v>102</v>
      </c>
      <c r="D209" s="23">
        <v>36.869999999999997</v>
      </c>
      <c r="E209" s="23">
        <v>13.5</v>
      </c>
      <c r="F209" s="23">
        <v>12.52</v>
      </c>
      <c r="G209" s="23">
        <v>44.75</v>
      </c>
      <c r="H209" s="23">
        <v>372</v>
      </c>
    </row>
    <row r="210" spans="1:8" ht="15.75" x14ac:dyDescent="0.25">
      <c r="A210" s="9">
        <v>15</v>
      </c>
      <c r="B210" s="3" t="s">
        <v>19</v>
      </c>
      <c r="C210" s="4">
        <v>10</v>
      </c>
      <c r="D210" s="67">
        <v>11</v>
      </c>
      <c r="E210" s="4">
        <v>2.2999999999999998</v>
      </c>
      <c r="F210" s="4">
        <v>2.95</v>
      </c>
      <c r="G210" s="4">
        <v>0</v>
      </c>
      <c r="H210" s="4">
        <v>47</v>
      </c>
    </row>
    <row r="211" spans="1:8" ht="15.75" x14ac:dyDescent="0.25">
      <c r="A211" s="9">
        <v>579</v>
      </c>
      <c r="B211" s="3" t="s">
        <v>113</v>
      </c>
      <c r="C211" s="64">
        <v>200</v>
      </c>
      <c r="D211" s="67">
        <v>6.58</v>
      </c>
      <c r="E211" s="64">
        <v>0.4</v>
      </c>
      <c r="F211" s="64">
        <v>0.1</v>
      </c>
      <c r="G211" s="64">
        <v>18.399999999999999</v>
      </c>
      <c r="H211" s="64">
        <v>77</v>
      </c>
    </row>
    <row r="212" spans="1:8" ht="15.75" x14ac:dyDescent="0.25">
      <c r="A212" s="9" t="s">
        <v>24</v>
      </c>
      <c r="B212" s="3" t="s">
        <v>18</v>
      </c>
      <c r="C212" s="4">
        <v>30</v>
      </c>
      <c r="D212" s="67">
        <v>2.85</v>
      </c>
      <c r="E212" s="4">
        <v>1.95</v>
      </c>
      <c r="F212" s="4">
        <v>0.6</v>
      </c>
      <c r="G212" s="4">
        <v>13.8</v>
      </c>
      <c r="H212" s="4">
        <v>69</v>
      </c>
    </row>
    <row r="213" spans="1:8" ht="15.75" x14ac:dyDescent="0.25">
      <c r="A213" s="9" t="s">
        <v>24</v>
      </c>
      <c r="B213" s="10" t="s">
        <v>41</v>
      </c>
      <c r="C213" s="28">
        <v>100</v>
      </c>
      <c r="D213" s="28">
        <v>8.6</v>
      </c>
      <c r="E213" s="23">
        <v>0.4</v>
      </c>
      <c r="F213" s="23">
        <v>0.4</v>
      </c>
      <c r="G213" s="28">
        <v>9.8000000000000007</v>
      </c>
      <c r="H213" s="29">
        <v>47</v>
      </c>
    </row>
    <row r="214" spans="1:8" ht="15.75" x14ac:dyDescent="0.25">
      <c r="A214" s="14"/>
      <c r="B214" s="81" t="s">
        <v>121</v>
      </c>
      <c r="C214" s="16">
        <v>520</v>
      </c>
      <c r="D214" s="65">
        <f>SUM(D209:D213)</f>
        <v>65.899999999999991</v>
      </c>
      <c r="E214" s="17">
        <f>SUM(E209:E213)</f>
        <v>18.549999999999997</v>
      </c>
      <c r="F214" s="17">
        <f>SUM(F209:F213)</f>
        <v>16.569999999999997</v>
      </c>
      <c r="G214" s="17">
        <f>SUM(G209:G213)</f>
        <v>86.75</v>
      </c>
      <c r="H214" s="17">
        <f>SUM(H209:H213)</f>
        <v>612</v>
      </c>
    </row>
    <row r="215" spans="1:8" ht="15.75" x14ac:dyDescent="0.25">
      <c r="A215" s="14" t="s">
        <v>24</v>
      </c>
      <c r="B215" s="78" t="s">
        <v>123</v>
      </c>
      <c r="C215" s="28">
        <v>30</v>
      </c>
      <c r="D215" s="12">
        <v>24.1</v>
      </c>
      <c r="E215" s="23">
        <v>2.4</v>
      </c>
      <c r="F215" s="23">
        <v>3</v>
      </c>
      <c r="G215" s="28">
        <v>21.15</v>
      </c>
      <c r="H215" s="29">
        <v>132</v>
      </c>
    </row>
    <row r="216" spans="1:8" ht="15.75" x14ac:dyDescent="0.25">
      <c r="A216" s="14"/>
      <c r="B216" s="81" t="s">
        <v>121</v>
      </c>
      <c r="C216" s="79">
        <f>C214+C215</f>
        <v>550</v>
      </c>
      <c r="D216" s="79">
        <f t="shared" ref="D216:H216" si="27">D214+D215</f>
        <v>90</v>
      </c>
      <c r="E216" s="79">
        <f t="shared" si="27"/>
        <v>20.949999999999996</v>
      </c>
      <c r="F216" s="79">
        <f t="shared" si="27"/>
        <v>19.569999999999997</v>
      </c>
      <c r="G216" s="79">
        <f t="shared" si="27"/>
        <v>107.9</v>
      </c>
      <c r="H216" s="79">
        <f t="shared" si="27"/>
        <v>744</v>
      </c>
    </row>
    <row r="217" spans="1:8" ht="15.75" x14ac:dyDescent="0.25">
      <c r="A217" s="14"/>
      <c r="B217" s="56"/>
      <c r="C217" s="17"/>
      <c r="D217" s="17"/>
      <c r="E217" s="17"/>
      <c r="F217" s="17"/>
      <c r="G217" s="17"/>
      <c r="H217" s="18">
        <f>H216/2350</f>
        <v>0.31659574468085105</v>
      </c>
    </row>
    <row r="218" spans="1:8" ht="15.75" x14ac:dyDescent="0.2">
      <c r="A218" s="90" t="s">
        <v>15</v>
      </c>
      <c r="B218" s="90"/>
      <c r="C218" s="90"/>
      <c r="D218" s="90"/>
      <c r="E218" s="90"/>
      <c r="F218" s="90"/>
      <c r="G218" s="90"/>
      <c r="H218" s="90"/>
    </row>
    <row r="219" spans="1:8" ht="15.75" x14ac:dyDescent="0.2">
      <c r="A219" s="58">
        <v>484</v>
      </c>
      <c r="B219" s="30" t="s">
        <v>39</v>
      </c>
      <c r="C219" s="23">
        <v>60</v>
      </c>
      <c r="D219" s="23">
        <v>7.1</v>
      </c>
      <c r="E219" s="31">
        <v>0.68</v>
      </c>
      <c r="F219" s="31">
        <v>2.72</v>
      </c>
      <c r="G219" s="31">
        <v>5.88</v>
      </c>
      <c r="H219" s="31">
        <v>39.6</v>
      </c>
    </row>
    <row r="220" spans="1:8" ht="15.75" x14ac:dyDescent="0.2">
      <c r="A220" s="61">
        <v>55</v>
      </c>
      <c r="B220" s="56" t="s">
        <v>38</v>
      </c>
      <c r="C220" s="38">
        <v>200</v>
      </c>
      <c r="D220" s="38">
        <v>8.3000000000000007</v>
      </c>
      <c r="E220" s="12">
        <v>1.6</v>
      </c>
      <c r="F220" s="12">
        <v>4.16</v>
      </c>
      <c r="G220" s="12">
        <v>11.84</v>
      </c>
      <c r="H220" s="12">
        <v>90.4</v>
      </c>
    </row>
    <row r="221" spans="1:8" ht="15.75" x14ac:dyDescent="0.2">
      <c r="A221" s="5" t="s">
        <v>96</v>
      </c>
      <c r="B221" s="6" t="s">
        <v>80</v>
      </c>
      <c r="C221" s="7" t="s">
        <v>104</v>
      </c>
      <c r="D221" s="7">
        <v>21.5</v>
      </c>
      <c r="E221" s="7">
        <v>13.13</v>
      </c>
      <c r="F221" s="7">
        <v>12.2</v>
      </c>
      <c r="G221" s="7">
        <v>15.02</v>
      </c>
      <c r="H221" s="8">
        <v>220.8</v>
      </c>
    </row>
    <row r="222" spans="1:8" ht="15.75" x14ac:dyDescent="0.25">
      <c r="A222" s="61">
        <v>469</v>
      </c>
      <c r="B222" s="15" t="s">
        <v>23</v>
      </c>
      <c r="C222" s="4">
        <v>150</v>
      </c>
      <c r="D222" s="67">
        <v>15.34</v>
      </c>
      <c r="E222" s="34">
        <v>5.5</v>
      </c>
      <c r="F222" s="34">
        <v>4.8</v>
      </c>
      <c r="G222" s="34">
        <v>38.299999999999997</v>
      </c>
      <c r="H222" s="34">
        <v>191</v>
      </c>
    </row>
    <row r="223" spans="1:8" ht="15.75" x14ac:dyDescent="0.2">
      <c r="A223" s="5">
        <v>592</v>
      </c>
      <c r="B223" s="6" t="s">
        <v>48</v>
      </c>
      <c r="C223" s="7">
        <v>200</v>
      </c>
      <c r="D223" s="7">
        <v>10</v>
      </c>
      <c r="E223" s="7">
        <v>1</v>
      </c>
      <c r="F223" s="7">
        <v>0.2</v>
      </c>
      <c r="G223" s="7">
        <v>19.8</v>
      </c>
      <c r="H223" s="8">
        <v>86</v>
      </c>
    </row>
    <row r="224" spans="1:8" ht="15.75" x14ac:dyDescent="0.25">
      <c r="A224" s="9" t="s">
        <v>24</v>
      </c>
      <c r="B224" s="15" t="s">
        <v>1</v>
      </c>
      <c r="C224" s="4">
        <v>30</v>
      </c>
      <c r="D224" s="67">
        <v>1.86</v>
      </c>
      <c r="E224" s="24">
        <v>2.4</v>
      </c>
      <c r="F224" s="24">
        <v>0.5</v>
      </c>
      <c r="G224" s="24">
        <v>12</v>
      </c>
      <c r="H224" s="24">
        <v>66</v>
      </c>
    </row>
    <row r="225" spans="1:8" ht="15.75" x14ac:dyDescent="0.25">
      <c r="A225" s="9" t="s">
        <v>24</v>
      </c>
      <c r="B225" s="15" t="s">
        <v>8</v>
      </c>
      <c r="C225" s="4">
        <v>30</v>
      </c>
      <c r="D225" s="67">
        <v>1.8</v>
      </c>
      <c r="E225" s="24">
        <v>3.2</v>
      </c>
      <c r="F225" s="24">
        <v>1.4</v>
      </c>
      <c r="G225" s="24">
        <v>13.1</v>
      </c>
      <c r="H225" s="24">
        <v>82.2</v>
      </c>
    </row>
    <row r="226" spans="1:8" ht="15.75" x14ac:dyDescent="0.25">
      <c r="A226" s="14"/>
      <c r="B226" s="81" t="s">
        <v>122</v>
      </c>
      <c r="C226" s="17">
        <v>790</v>
      </c>
      <c r="D226" s="17">
        <f>SUM(D219:D225)</f>
        <v>65.899999999999991</v>
      </c>
      <c r="E226" s="17">
        <f>SUM(E219:E225)</f>
        <v>27.509999999999998</v>
      </c>
      <c r="F226" s="17">
        <f>SUM(F219:F225)</f>
        <v>25.979999999999997</v>
      </c>
      <c r="G226" s="17">
        <f>SUM(G219:G225)</f>
        <v>115.93999999999998</v>
      </c>
      <c r="H226" s="17">
        <f>SUM(H219:H225)</f>
        <v>776</v>
      </c>
    </row>
    <row r="227" spans="1:8" ht="15.75" x14ac:dyDescent="0.25">
      <c r="A227" s="14" t="s">
        <v>24</v>
      </c>
      <c r="B227" s="78" t="s">
        <v>123</v>
      </c>
      <c r="C227" s="28">
        <v>30</v>
      </c>
      <c r="D227" s="12">
        <v>24.1</v>
      </c>
      <c r="E227" s="23">
        <v>2.4</v>
      </c>
      <c r="F227" s="23">
        <v>3</v>
      </c>
      <c r="G227" s="28">
        <v>21.15</v>
      </c>
      <c r="H227" s="29">
        <v>132</v>
      </c>
    </row>
    <row r="228" spans="1:8" ht="15.75" x14ac:dyDescent="0.25">
      <c r="A228" s="14"/>
      <c r="B228" s="81" t="s">
        <v>122</v>
      </c>
      <c r="C228" s="79">
        <f>C226+C227</f>
        <v>820</v>
      </c>
      <c r="D228" s="79">
        <f t="shared" ref="D228:H228" si="28">D226+D227</f>
        <v>90</v>
      </c>
      <c r="E228" s="79">
        <f t="shared" si="28"/>
        <v>29.909999999999997</v>
      </c>
      <c r="F228" s="79">
        <f t="shared" si="28"/>
        <v>28.979999999999997</v>
      </c>
      <c r="G228" s="79">
        <f t="shared" si="28"/>
        <v>137.08999999999997</v>
      </c>
      <c r="H228" s="79">
        <f t="shared" si="28"/>
        <v>908</v>
      </c>
    </row>
    <row r="229" spans="1:8" ht="15.75" x14ac:dyDescent="0.25">
      <c r="A229" s="14"/>
      <c r="B229" s="56"/>
      <c r="C229" s="17"/>
      <c r="D229" s="17"/>
      <c r="E229" s="17"/>
      <c r="F229" s="17"/>
      <c r="G229" s="17"/>
      <c r="H229" s="18">
        <f>H228/2350</f>
        <v>0.38638297872340427</v>
      </c>
    </row>
    <row r="230" spans="1:8" ht="15.75" x14ac:dyDescent="0.25">
      <c r="A230" s="14"/>
      <c r="B230" s="26" t="s">
        <v>12</v>
      </c>
      <c r="C230" s="17">
        <f>C228+C216</f>
        <v>1370</v>
      </c>
      <c r="D230" s="17"/>
      <c r="E230" s="17">
        <f>E228+E216</f>
        <v>50.859999999999992</v>
      </c>
      <c r="F230" s="17">
        <f t="shared" ref="F230:H230" si="29">F228+F216</f>
        <v>48.55</v>
      </c>
      <c r="G230" s="17">
        <f t="shared" si="29"/>
        <v>244.98999999999998</v>
      </c>
      <c r="H230" s="17">
        <f t="shared" si="29"/>
        <v>1652</v>
      </c>
    </row>
    <row r="231" spans="1:8" ht="15.75" x14ac:dyDescent="0.25">
      <c r="A231" s="14"/>
      <c r="B231" s="26"/>
      <c r="C231" s="17"/>
      <c r="D231" s="17"/>
      <c r="E231" s="17"/>
      <c r="F231" s="17"/>
      <c r="G231" s="17"/>
      <c r="H231" s="18">
        <f>H230/2350</f>
        <v>0.70297872340425527</v>
      </c>
    </row>
    <row r="232" spans="1:8" ht="15.75" x14ac:dyDescent="0.2">
      <c r="A232" s="91" t="s">
        <v>34</v>
      </c>
      <c r="B232" s="91"/>
      <c r="C232" s="91"/>
      <c r="D232" s="91"/>
      <c r="E232" s="91"/>
      <c r="F232" s="91"/>
      <c r="G232" s="91"/>
      <c r="H232" s="91"/>
    </row>
    <row r="233" spans="1:8" ht="15.75" x14ac:dyDescent="0.2">
      <c r="A233" s="90" t="s">
        <v>16</v>
      </c>
      <c r="B233" s="90"/>
      <c r="C233" s="90"/>
      <c r="D233" s="90"/>
      <c r="E233" s="90"/>
      <c r="F233" s="90"/>
      <c r="G233" s="90"/>
      <c r="H233" s="90"/>
    </row>
    <row r="234" spans="1:8" ht="15.75" x14ac:dyDescent="0.2">
      <c r="A234" s="61">
        <v>173</v>
      </c>
      <c r="B234" s="42" t="s">
        <v>73</v>
      </c>
      <c r="C234" s="23" t="s">
        <v>36</v>
      </c>
      <c r="D234" s="23">
        <f>1.83+26.39</f>
        <v>28.22</v>
      </c>
      <c r="E234" s="23">
        <v>6.7</v>
      </c>
      <c r="F234" s="23">
        <v>7.9</v>
      </c>
      <c r="G234" s="23">
        <v>41.7</v>
      </c>
      <c r="H234" s="23">
        <v>224</v>
      </c>
    </row>
    <row r="235" spans="1:8" ht="15.75" x14ac:dyDescent="0.25">
      <c r="A235" s="2">
        <v>14</v>
      </c>
      <c r="B235" s="3" t="s">
        <v>2</v>
      </c>
      <c r="C235" s="4">
        <v>10</v>
      </c>
      <c r="D235" s="67">
        <v>11</v>
      </c>
      <c r="E235" s="4">
        <v>0.1</v>
      </c>
      <c r="F235" s="4">
        <v>7.2</v>
      </c>
      <c r="G235" s="4">
        <v>0.13</v>
      </c>
      <c r="H235" s="4">
        <v>65.72</v>
      </c>
    </row>
    <row r="236" spans="1:8" ht="15.75" x14ac:dyDescent="0.25">
      <c r="A236" s="61">
        <v>382</v>
      </c>
      <c r="B236" s="10" t="s">
        <v>13</v>
      </c>
      <c r="C236" s="4">
        <v>200</v>
      </c>
      <c r="D236" s="67">
        <v>8.2200000000000006</v>
      </c>
      <c r="E236" s="4">
        <v>2.9</v>
      </c>
      <c r="F236" s="4">
        <v>2.5</v>
      </c>
      <c r="G236" s="4">
        <v>24.8</v>
      </c>
      <c r="H236" s="4">
        <v>134</v>
      </c>
    </row>
    <row r="237" spans="1:8" ht="15.75" x14ac:dyDescent="0.25">
      <c r="A237" s="9" t="s">
        <v>24</v>
      </c>
      <c r="B237" s="3" t="s">
        <v>18</v>
      </c>
      <c r="C237" s="4">
        <v>30</v>
      </c>
      <c r="D237" s="67">
        <v>2.85</v>
      </c>
      <c r="E237" s="4">
        <v>1.95</v>
      </c>
      <c r="F237" s="4">
        <v>0.6</v>
      </c>
      <c r="G237" s="4">
        <v>13.8</v>
      </c>
      <c r="H237" s="4">
        <v>69</v>
      </c>
    </row>
    <row r="238" spans="1:8" ht="15.75" x14ac:dyDescent="0.25">
      <c r="A238" s="9"/>
      <c r="B238" s="10" t="s">
        <v>41</v>
      </c>
      <c r="C238" s="28">
        <v>100</v>
      </c>
      <c r="D238" s="28">
        <v>15.61</v>
      </c>
      <c r="E238" s="23">
        <v>0.4</v>
      </c>
      <c r="F238" s="23">
        <v>0.4</v>
      </c>
      <c r="G238" s="28">
        <v>9.8000000000000007</v>
      </c>
      <c r="H238" s="29">
        <v>47</v>
      </c>
    </row>
    <row r="239" spans="1:8" ht="15.75" x14ac:dyDescent="0.25">
      <c r="A239" s="14"/>
      <c r="B239" s="81" t="s">
        <v>121</v>
      </c>
      <c r="C239" s="17">
        <v>545</v>
      </c>
      <c r="D239" s="17">
        <f>SUM(D234:D238)</f>
        <v>65.900000000000006</v>
      </c>
      <c r="E239" s="17">
        <f>SUM(E234:E238)</f>
        <v>12.049999999999999</v>
      </c>
      <c r="F239" s="17">
        <f>SUM(F234:F238)</f>
        <v>18.600000000000001</v>
      </c>
      <c r="G239" s="17">
        <f>SUM(G234:G238)</f>
        <v>90.23</v>
      </c>
      <c r="H239" s="17">
        <f>SUM(H234:H238)</f>
        <v>539.72</v>
      </c>
    </row>
    <row r="240" spans="1:8" ht="15.75" x14ac:dyDescent="0.25">
      <c r="A240" s="14" t="s">
        <v>24</v>
      </c>
      <c r="B240" s="56" t="s">
        <v>124</v>
      </c>
      <c r="C240" s="12">
        <v>200</v>
      </c>
      <c r="D240" s="12">
        <v>24.1</v>
      </c>
      <c r="E240" s="12">
        <v>1</v>
      </c>
      <c r="F240" s="12">
        <v>0.2</v>
      </c>
      <c r="G240" s="12">
        <v>22.6</v>
      </c>
      <c r="H240" s="29">
        <v>72</v>
      </c>
    </row>
    <row r="241" spans="1:8" ht="15.75" x14ac:dyDescent="0.25">
      <c r="A241" s="14"/>
      <c r="B241" s="81" t="s">
        <v>121</v>
      </c>
      <c r="C241" s="79">
        <f>C239+C240</f>
        <v>745</v>
      </c>
      <c r="D241" s="79">
        <f t="shared" ref="D241:H241" si="30">D239+D240</f>
        <v>90</v>
      </c>
      <c r="E241" s="79">
        <f t="shared" si="30"/>
        <v>13.049999999999999</v>
      </c>
      <c r="F241" s="79">
        <f t="shared" si="30"/>
        <v>18.8</v>
      </c>
      <c r="G241" s="79">
        <f t="shared" si="30"/>
        <v>112.83000000000001</v>
      </c>
      <c r="H241" s="79">
        <f t="shared" si="30"/>
        <v>611.72</v>
      </c>
    </row>
    <row r="242" spans="1:8" ht="15.75" x14ac:dyDescent="0.25">
      <c r="A242" s="14"/>
      <c r="B242" s="56"/>
      <c r="C242" s="17"/>
      <c r="D242" s="17"/>
      <c r="E242" s="17"/>
      <c r="F242" s="17"/>
      <c r="G242" s="17"/>
      <c r="H242" s="18">
        <f>H241/2350</f>
        <v>0.26030638297872344</v>
      </c>
    </row>
    <row r="243" spans="1:8" ht="15.75" x14ac:dyDescent="0.2">
      <c r="A243" s="90" t="s">
        <v>15</v>
      </c>
      <c r="B243" s="90"/>
      <c r="C243" s="90"/>
      <c r="D243" s="90"/>
      <c r="E243" s="90"/>
      <c r="F243" s="90"/>
      <c r="G243" s="90"/>
      <c r="H243" s="90"/>
    </row>
    <row r="244" spans="1:8" ht="15.75" x14ac:dyDescent="0.2">
      <c r="A244" s="5">
        <v>43</v>
      </c>
      <c r="B244" s="6" t="s">
        <v>50</v>
      </c>
      <c r="C244" s="7">
        <v>60</v>
      </c>
      <c r="D244" s="7">
        <v>6.86</v>
      </c>
      <c r="E244" s="7">
        <v>0.72</v>
      </c>
      <c r="F244" s="7">
        <v>4.17</v>
      </c>
      <c r="G244" s="7">
        <v>5.77</v>
      </c>
      <c r="H244" s="7">
        <v>62.1</v>
      </c>
    </row>
    <row r="245" spans="1:8" ht="15.75" x14ac:dyDescent="0.2">
      <c r="A245" s="61">
        <v>108</v>
      </c>
      <c r="B245" s="44" t="s">
        <v>72</v>
      </c>
      <c r="C245" s="45">
        <v>200</v>
      </c>
      <c r="D245" s="45">
        <v>10.56</v>
      </c>
      <c r="E245" s="23">
        <v>1.6</v>
      </c>
      <c r="F245" s="23">
        <v>2.4</v>
      </c>
      <c r="G245" s="23">
        <v>16.600000000000001</v>
      </c>
      <c r="H245" s="23">
        <v>74.64</v>
      </c>
    </row>
    <row r="246" spans="1:8" ht="15.75" x14ac:dyDescent="0.2">
      <c r="A246" s="61">
        <v>412</v>
      </c>
      <c r="B246" s="42" t="s">
        <v>46</v>
      </c>
      <c r="C246" s="23" t="s">
        <v>105</v>
      </c>
      <c r="D246" s="23">
        <v>23.2</v>
      </c>
      <c r="E246" s="23">
        <v>7.9</v>
      </c>
      <c r="F246" s="23">
        <v>13.1</v>
      </c>
      <c r="G246" s="23">
        <v>14.3</v>
      </c>
      <c r="H246" s="23">
        <v>144</v>
      </c>
    </row>
    <row r="247" spans="1:8" ht="15.75" x14ac:dyDescent="0.25">
      <c r="A247" s="61">
        <v>198</v>
      </c>
      <c r="B247" s="10" t="s">
        <v>69</v>
      </c>
      <c r="C247" s="23">
        <v>150</v>
      </c>
      <c r="D247" s="23">
        <v>11.62</v>
      </c>
      <c r="E247" s="54">
        <v>9.6</v>
      </c>
      <c r="F247" s="54">
        <v>0.8</v>
      </c>
      <c r="G247" s="54">
        <v>29.6</v>
      </c>
      <c r="H247" s="36">
        <v>227</v>
      </c>
    </row>
    <row r="248" spans="1:8" ht="15.75" x14ac:dyDescent="0.25">
      <c r="A248" s="9">
        <v>699</v>
      </c>
      <c r="B248" s="15" t="s">
        <v>65</v>
      </c>
      <c r="C248" s="4">
        <v>200</v>
      </c>
      <c r="D248" s="67">
        <v>10</v>
      </c>
      <c r="E248" s="24">
        <v>0.2</v>
      </c>
      <c r="F248" s="24"/>
      <c r="G248" s="24">
        <v>25.7</v>
      </c>
      <c r="H248" s="24">
        <v>104</v>
      </c>
    </row>
    <row r="249" spans="1:8" ht="15.75" x14ac:dyDescent="0.25">
      <c r="A249" s="9" t="s">
        <v>24</v>
      </c>
      <c r="B249" s="15" t="s">
        <v>1</v>
      </c>
      <c r="C249" s="4">
        <v>30</v>
      </c>
      <c r="D249" s="67">
        <v>1.86</v>
      </c>
      <c r="E249" s="24">
        <v>2.4</v>
      </c>
      <c r="F249" s="24">
        <v>0.5</v>
      </c>
      <c r="G249" s="24">
        <v>12</v>
      </c>
      <c r="H249" s="24">
        <v>66</v>
      </c>
    </row>
    <row r="250" spans="1:8" ht="15.75" x14ac:dyDescent="0.25">
      <c r="A250" s="9" t="s">
        <v>24</v>
      </c>
      <c r="B250" s="15" t="s">
        <v>8</v>
      </c>
      <c r="C250" s="4">
        <v>30</v>
      </c>
      <c r="D250" s="67">
        <v>1.8</v>
      </c>
      <c r="E250" s="24">
        <v>3.2</v>
      </c>
      <c r="F250" s="24">
        <v>1.4</v>
      </c>
      <c r="G250" s="24">
        <v>13.1</v>
      </c>
      <c r="H250" s="24">
        <v>82.2</v>
      </c>
    </row>
    <row r="251" spans="1:8" ht="15.75" x14ac:dyDescent="0.25">
      <c r="A251" s="14"/>
      <c r="B251" s="81" t="s">
        <v>122</v>
      </c>
      <c r="C251" s="17">
        <v>800</v>
      </c>
      <c r="D251" s="17">
        <f>SUM(D244:D250)</f>
        <v>65.900000000000006</v>
      </c>
      <c r="E251" s="17">
        <f>SUM(E244:E250)</f>
        <v>25.619999999999997</v>
      </c>
      <c r="F251" s="17">
        <f>SUM(F244:F250)</f>
        <v>22.37</v>
      </c>
      <c r="G251" s="17">
        <f>SUM(G244:G250)</f>
        <v>117.07000000000001</v>
      </c>
      <c r="H251" s="25">
        <f>SUM(H244:H250)</f>
        <v>759.94</v>
      </c>
    </row>
    <row r="252" spans="1:8" ht="15.75" x14ac:dyDescent="0.25">
      <c r="A252" s="14" t="s">
        <v>24</v>
      </c>
      <c r="B252" s="56" t="s">
        <v>124</v>
      </c>
      <c r="C252" s="12">
        <v>200</v>
      </c>
      <c r="D252" s="12">
        <v>24.1</v>
      </c>
      <c r="E252" s="12">
        <v>1</v>
      </c>
      <c r="F252" s="12">
        <v>0.2</v>
      </c>
      <c r="G252" s="12">
        <v>22.6</v>
      </c>
      <c r="H252" s="29">
        <v>72</v>
      </c>
    </row>
    <row r="253" spans="1:8" ht="15.75" x14ac:dyDescent="0.25">
      <c r="A253" s="14"/>
      <c r="B253" s="81" t="s">
        <v>122</v>
      </c>
      <c r="C253" s="79">
        <f>C251+C252</f>
        <v>1000</v>
      </c>
      <c r="D253" s="79">
        <f t="shared" ref="D253:H253" si="31">D251+D252</f>
        <v>90</v>
      </c>
      <c r="E253" s="79">
        <f t="shared" si="31"/>
        <v>26.619999999999997</v>
      </c>
      <c r="F253" s="79">
        <f t="shared" si="31"/>
        <v>22.57</v>
      </c>
      <c r="G253" s="79">
        <f t="shared" si="31"/>
        <v>139.67000000000002</v>
      </c>
      <c r="H253" s="79">
        <f t="shared" si="31"/>
        <v>831.94</v>
      </c>
    </row>
    <row r="254" spans="1:8" ht="15.75" x14ac:dyDescent="0.25">
      <c r="A254" s="14"/>
      <c r="B254" s="56"/>
      <c r="C254" s="17"/>
      <c r="D254" s="17"/>
      <c r="E254" s="17"/>
      <c r="F254" s="17"/>
      <c r="G254" s="17"/>
      <c r="H254" s="18">
        <f>H253/2350</f>
        <v>0.35401702127659579</v>
      </c>
    </row>
    <row r="255" spans="1:8" ht="15.75" x14ac:dyDescent="0.25">
      <c r="A255" s="14"/>
      <c r="B255" s="26" t="s">
        <v>12</v>
      </c>
      <c r="C255" s="17">
        <f>C253+C241</f>
        <v>1745</v>
      </c>
      <c r="D255" s="17"/>
      <c r="E255" s="17">
        <f>E253+E241</f>
        <v>39.669999999999995</v>
      </c>
      <c r="F255" s="17">
        <f t="shared" ref="F255:H255" si="32">F253+F241</f>
        <v>41.370000000000005</v>
      </c>
      <c r="G255" s="17">
        <f t="shared" si="32"/>
        <v>252.50000000000003</v>
      </c>
      <c r="H255" s="17">
        <f t="shared" si="32"/>
        <v>1443.66</v>
      </c>
    </row>
    <row r="256" spans="1:8" ht="15.75" x14ac:dyDescent="0.25">
      <c r="A256" s="14"/>
      <c r="B256" s="26"/>
      <c r="C256" s="17"/>
      <c r="D256" s="17"/>
      <c r="E256" s="17"/>
      <c r="F256" s="17"/>
      <c r="G256" s="17"/>
      <c r="H256" s="18">
        <f>H255/2350</f>
        <v>0.61432340425531917</v>
      </c>
    </row>
    <row r="257" spans="1:8" ht="15.75" x14ac:dyDescent="0.25">
      <c r="A257" s="14"/>
      <c r="B257" s="26"/>
      <c r="C257" s="16"/>
      <c r="D257" s="65"/>
      <c r="E257" s="16"/>
      <c r="F257" s="16"/>
      <c r="G257" s="16"/>
      <c r="H257" s="16"/>
    </row>
    <row r="258" spans="1:8" ht="20.25" x14ac:dyDescent="0.3">
      <c r="A258" s="95" t="s">
        <v>75</v>
      </c>
      <c r="B258" s="95"/>
      <c r="C258" s="95"/>
      <c r="D258" s="95"/>
      <c r="E258" s="95"/>
      <c r="F258" s="95"/>
      <c r="G258" s="95"/>
      <c r="H258" s="95"/>
    </row>
    <row r="259" spans="1:8" ht="20.25" x14ac:dyDescent="0.3">
      <c r="A259" s="92" t="s">
        <v>14</v>
      </c>
      <c r="B259" s="92"/>
      <c r="C259" s="86">
        <f>(C241+C216+C191+C166+C139+C116+C67+C43+C19+C91)/10</f>
        <v>635</v>
      </c>
      <c r="D259" s="51"/>
      <c r="E259" s="52">
        <f>(E241+E216+E191+E166+E139+E116+E67+E43+E19+E91)/10</f>
        <v>19.657</v>
      </c>
      <c r="F259" s="52">
        <f t="shared" ref="F259:H259" si="33">(F241+F216+F191+F166+F139+F116+F67+F43+F19+F91)/10</f>
        <v>21.661999999999999</v>
      </c>
      <c r="G259" s="52">
        <f t="shared" si="33"/>
        <v>100.56</v>
      </c>
      <c r="H259" s="52">
        <f t="shared" si="33"/>
        <v>659.36800000000005</v>
      </c>
    </row>
    <row r="260" spans="1:8" ht="20.25" x14ac:dyDescent="0.3">
      <c r="A260" s="93" t="s">
        <v>91</v>
      </c>
      <c r="B260" s="94"/>
      <c r="C260" s="75"/>
      <c r="D260" s="51"/>
      <c r="E260" s="88"/>
      <c r="F260" s="88"/>
      <c r="G260" s="88"/>
      <c r="H260" s="89">
        <f>H259/2350</f>
        <v>0.28058212765957447</v>
      </c>
    </row>
    <row r="261" spans="1:8" ht="20.25" x14ac:dyDescent="0.3">
      <c r="A261" s="92" t="s">
        <v>15</v>
      </c>
      <c r="B261" s="92"/>
      <c r="C261" s="86">
        <f>(C253+C228+C203+C178+C151+C127+C102+C78+C55+C31)/10</f>
        <v>900.5</v>
      </c>
      <c r="D261" s="55"/>
      <c r="E261" s="52">
        <f>(E253+E228+E203+E178+E151+E127+E102+E78+E55+E31)/10</f>
        <v>28.766999999999996</v>
      </c>
      <c r="F261" s="52">
        <f t="shared" ref="F261:H261" si="34">(F253+F228+F203+F178+F151+F127+F102+F78+F55+F31)/10</f>
        <v>26.920999999999999</v>
      </c>
      <c r="G261" s="52">
        <f t="shared" si="34"/>
        <v>133.79300000000001</v>
      </c>
      <c r="H261" s="52">
        <f t="shared" si="34"/>
        <v>888.99900000000002</v>
      </c>
    </row>
    <row r="262" spans="1:8" ht="20.25" x14ac:dyDescent="0.3">
      <c r="A262" s="93" t="s">
        <v>92</v>
      </c>
      <c r="B262" s="94"/>
      <c r="C262" s="75"/>
      <c r="D262" s="51"/>
      <c r="E262" s="87"/>
      <c r="F262" s="87"/>
      <c r="G262" s="87"/>
      <c r="H262" s="89">
        <f>H261/2350</f>
        <v>0.37829744680851063</v>
      </c>
    </row>
    <row r="263" spans="1:8" ht="20.25" x14ac:dyDescent="0.3">
      <c r="A263" s="92" t="s">
        <v>76</v>
      </c>
      <c r="B263" s="92"/>
      <c r="C263" s="86">
        <f>(C255+C230+C205+C180+C153+C129+C104+C80+C57+C33)/10</f>
        <v>1535.5</v>
      </c>
      <c r="D263" s="51"/>
      <c r="E263" s="52">
        <f>(E255+E230+E205+E180+E153+E129+E104+E80+E57+E33)/10</f>
        <v>48.423999999999992</v>
      </c>
      <c r="F263" s="52">
        <f t="shared" ref="F263:H263" si="35">(F255+F230+F205+F180+F153+F129+F104+F80+F57+F33)/10</f>
        <v>48.582999999999998</v>
      </c>
      <c r="G263" s="52">
        <f t="shared" si="35"/>
        <v>234.35300000000001</v>
      </c>
      <c r="H263" s="52">
        <f t="shared" si="35"/>
        <v>1548.367</v>
      </c>
    </row>
    <row r="264" spans="1:8" ht="20.25" x14ac:dyDescent="0.3">
      <c r="A264" s="93" t="s">
        <v>93</v>
      </c>
      <c r="B264" s="94"/>
      <c r="C264" s="53"/>
      <c r="D264" s="53"/>
      <c r="E264" s="89">
        <f>E263/77</f>
        <v>0.62888311688311682</v>
      </c>
      <c r="F264" s="89">
        <f>F263/79</f>
        <v>0.61497468354430374</v>
      </c>
      <c r="G264" s="89">
        <f>G263/335</f>
        <v>0.69956119402985073</v>
      </c>
      <c r="H264" s="89">
        <f>H263/2350</f>
        <v>0.65887957446808509</v>
      </c>
    </row>
  </sheetData>
  <mergeCells count="47">
    <mergeCell ref="D5:G5"/>
    <mergeCell ref="D6:D8"/>
    <mergeCell ref="A45:H45"/>
    <mergeCell ref="A2:H2"/>
    <mergeCell ref="A4:A8"/>
    <mergeCell ref="B4:B8"/>
    <mergeCell ref="C4:H4"/>
    <mergeCell ref="C5:C8"/>
    <mergeCell ref="H5:H8"/>
    <mergeCell ref="E6:E8"/>
    <mergeCell ref="F6:F8"/>
    <mergeCell ref="G6:G8"/>
    <mergeCell ref="A9:H9"/>
    <mergeCell ref="A10:H10"/>
    <mergeCell ref="A21:H21"/>
    <mergeCell ref="A35:H35"/>
    <mergeCell ref="A36:H36"/>
    <mergeCell ref="A141:H141"/>
    <mergeCell ref="A59:H59"/>
    <mergeCell ref="A60:H60"/>
    <mergeCell ref="A69:H69"/>
    <mergeCell ref="A82:H82"/>
    <mergeCell ref="A83:H83"/>
    <mergeCell ref="A93:H93"/>
    <mergeCell ref="A106:H106"/>
    <mergeCell ref="A107:H107"/>
    <mergeCell ref="A131:H131"/>
    <mergeCell ref="A132:H132"/>
    <mergeCell ref="A263:B263"/>
    <mergeCell ref="A264:B264"/>
    <mergeCell ref="A258:H258"/>
    <mergeCell ref="A259:B259"/>
    <mergeCell ref="A260:B260"/>
    <mergeCell ref="A261:B261"/>
    <mergeCell ref="A262:B262"/>
    <mergeCell ref="A243:H243"/>
    <mergeCell ref="A155:H155"/>
    <mergeCell ref="A207:H207"/>
    <mergeCell ref="A208:H208"/>
    <mergeCell ref="A218:H218"/>
    <mergeCell ref="A232:H232"/>
    <mergeCell ref="A233:H233"/>
    <mergeCell ref="A156:H156"/>
    <mergeCell ref="A168:H168"/>
    <mergeCell ref="A182:H182"/>
    <mergeCell ref="A183:H183"/>
    <mergeCell ref="A193:H193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3" manualBreakCount="3">
    <brk id="81" max="16383" man="1"/>
    <brk id="105" max="16383" man="1"/>
    <brk id="1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view="pageBreakPreview" zoomScale="60" zoomScaleNormal="100" workbookViewId="0">
      <selection activeCell="M6" sqref="M6"/>
    </sheetView>
  </sheetViews>
  <sheetFormatPr defaultRowHeight="12.75" x14ac:dyDescent="0.2"/>
  <sheetData>
    <row r="1" spans="1:17" ht="15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15" x14ac:dyDescent="0.2">
      <c r="A2" s="50"/>
      <c r="B2" s="50"/>
      <c r="C2" s="50"/>
      <c r="D2" s="68"/>
      <c r="E2" s="68"/>
      <c r="F2" s="50"/>
      <c r="G2" s="50"/>
      <c r="H2" s="50"/>
      <c r="I2" s="50"/>
      <c r="J2" s="50" t="s">
        <v>115</v>
      </c>
      <c r="K2" s="50"/>
      <c r="L2" s="50"/>
      <c r="M2" s="50"/>
      <c r="N2" s="50"/>
      <c r="O2" s="50"/>
      <c r="P2" s="50"/>
      <c r="Q2" s="50"/>
    </row>
    <row r="3" spans="1:17" ht="15" x14ac:dyDescent="0.2">
      <c r="A3" s="68"/>
      <c r="B3" s="68"/>
      <c r="C3" s="68"/>
      <c r="D3" s="68"/>
      <c r="E3" s="68"/>
      <c r="F3" s="50"/>
      <c r="G3" s="50"/>
      <c r="H3" s="50"/>
      <c r="I3" s="50"/>
      <c r="J3" s="69" t="s">
        <v>116</v>
      </c>
      <c r="K3" s="69"/>
      <c r="L3" s="50"/>
      <c r="M3" s="50"/>
      <c r="N3" s="50"/>
      <c r="O3" s="50"/>
      <c r="P3" s="50"/>
      <c r="Q3" s="50"/>
    </row>
    <row r="4" spans="1:17" ht="15" x14ac:dyDescent="0.2">
      <c r="A4" s="50"/>
      <c r="B4" s="50"/>
      <c r="C4" s="50"/>
      <c r="D4" s="50"/>
      <c r="E4" s="50"/>
      <c r="F4" s="50"/>
      <c r="G4" s="50"/>
      <c r="H4" s="50"/>
      <c r="I4" s="50"/>
      <c r="J4" s="68"/>
      <c r="K4" s="68"/>
      <c r="L4" s="68"/>
      <c r="M4" s="50" t="s">
        <v>117</v>
      </c>
      <c r="N4" s="50"/>
      <c r="O4" s="50"/>
      <c r="P4" s="50"/>
      <c r="Q4" s="50"/>
    </row>
    <row r="5" spans="1:17" ht="15" x14ac:dyDescent="0.2">
      <c r="A5" s="68"/>
      <c r="B5" s="68"/>
      <c r="C5" s="68"/>
      <c r="D5" s="50"/>
      <c r="E5" s="50"/>
      <c r="F5" s="50"/>
      <c r="G5" s="50"/>
      <c r="H5" s="50"/>
      <c r="I5" s="50"/>
      <c r="J5" s="68"/>
      <c r="K5" s="68"/>
      <c r="L5" s="68"/>
      <c r="M5" s="50" t="s">
        <v>120</v>
      </c>
      <c r="N5" s="50"/>
      <c r="O5" s="50"/>
      <c r="P5" s="50"/>
      <c r="Q5" s="50"/>
    </row>
    <row r="6" spans="1:17" ht="15" x14ac:dyDescent="0.2">
      <c r="A6" s="69"/>
      <c r="B6" s="69"/>
      <c r="C6" s="50"/>
      <c r="D6" s="50"/>
      <c r="E6" s="50"/>
      <c r="F6" s="50"/>
      <c r="G6" s="50"/>
      <c r="H6" s="50"/>
      <c r="I6" s="50"/>
      <c r="J6" s="69"/>
      <c r="K6" s="69"/>
      <c r="L6" s="69"/>
      <c r="M6" s="50"/>
      <c r="N6" s="50"/>
      <c r="O6" s="50"/>
      <c r="P6" s="50"/>
      <c r="Q6" s="50"/>
    </row>
    <row r="7" spans="1:17" ht="15" x14ac:dyDescent="0.2">
      <c r="A7" s="69"/>
      <c r="B7" s="69"/>
      <c r="C7" s="50"/>
      <c r="D7" s="50"/>
      <c r="E7" s="50"/>
      <c r="F7" s="50"/>
      <c r="G7" s="50"/>
      <c r="H7" s="50"/>
      <c r="I7" s="50"/>
      <c r="J7" s="69"/>
      <c r="K7" s="69"/>
      <c r="L7" s="69"/>
      <c r="M7" s="50"/>
      <c r="N7" s="50"/>
      <c r="O7" s="50"/>
      <c r="P7" s="50"/>
      <c r="Q7" s="50"/>
    </row>
    <row r="8" spans="1:17" ht="15" x14ac:dyDescent="0.2">
      <c r="A8" s="69"/>
      <c r="B8" s="69"/>
      <c r="C8" s="50"/>
      <c r="D8" s="50"/>
      <c r="E8" s="50"/>
      <c r="F8" s="50"/>
      <c r="G8" s="50"/>
      <c r="H8" s="50"/>
      <c r="I8" s="50"/>
      <c r="J8" s="69"/>
      <c r="K8" s="69"/>
      <c r="L8" s="69"/>
      <c r="M8" s="50"/>
      <c r="N8" s="50"/>
      <c r="O8" s="50"/>
      <c r="P8" s="50"/>
      <c r="Q8" s="50"/>
    </row>
    <row r="9" spans="1:17" ht="15" x14ac:dyDescent="0.2">
      <c r="A9" s="69"/>
      <c r="B9" s="69"/>
      <c r="C9" s="50"/>
      <c r="D9" s="50"/>
      <c r="E9" s="50"/>
      <c r="F9" s="50"/>
      <c r="G9" s="50"/>
      <c r="H9" s="50"/>
      <c r="I9" s="50"/>
      <c r="J9" s="69"/>
      <c r="K9" s="69"/>
      <c r="L9" s="69"/>
      <c r="M9" s="50"/>
      <c r="N9" s="50"/>
      <c r="O9" s="50"/>
      <c r="P9" s="50"/>
      <c r="Q9" s="50"/>
    </row>
    <row r="10" spans="1:17" ht="15" x14ac:dyDescent="0.2">
      <c r="A10" s="69"/>
      <c r="B10" s="69"/>
      <c r="C10" s="50"/>
      <c r="D10" s="50"/>
      <c r="E10" s="50"/>
      <c r="F10" s="50"/>
      <c r="G10" s="50"/>
      <c r="H10" s="50"/>
      <c r="I10" s="50"/>
      <c r="J10" s="69"/>
      <c r="K10" s="69"/>
      <c r="L10" s="69"/>
      <c r="M10" s="50"/>
      <c r="N10" s="50"/>
      <c r="O10" s="50"/>
      <c r="P10" s="50"/>
      <c r="Q10" s="50"/>
    </row>
    <row r="11" spans="1:17" ht="15" x14ac:dyDescent="0.2">
      <c r="A11" s="69"/>
      <c r="B11" s="69"/>
      <c r="C11" s="50"/>
      <c r="D11" s="50"/>
      <c r="E11" s="50"/>
      <c r="F11" s="50"/>
      <c r="G11" s="50"/>
      <c r="H11" s="50"/>
      <c r="I11" s="50"/>
      <c r="J11" s="69"/>
      <c r="K11" s="69"/>
      <c r="L11" s="69"/>
      <c r="M11" s="50"/>
      <c r="N11" s="50"/>
      <c r="O11" s="50"/>
      <c r="P11" s="50"/>
      <c r="Q11" s="50"/>
    </row>
    <row r="13" spans="1:17" x14ac:dyDescent="0.2">
      <c r="A13" s="70"/>
      <c r="B13" s="70"/>
      <c r="C13" s="70"/>
    </row>
    <row r="19" spans="1:16" ht="33.75" x14ac:dyDescent="0.5">
      <c r="D19" s="71" t="s">
        <v>118</v>
      </c>
      <c r="E19" s="71"/>
      <c r="F19" s="71"/>
      <c r="G19" s="71"/>
      <c r="H19" s="72"/>
      <c r="I19" s="72"/>
      <c r="J19" s="72"/>
      <c r="K19" s="72"/>
    </row>
    <row r="21" spans="1:16" ht="23.25" x14ac:dyDescent="0.35">
      <c r="A21" s="73" t="s">
        <v>119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4"/>
      <c r="M21" s="74"/>
      <c r="N21" s="74"/>
      <c r="O21" s="74"/>
      <c r="P21" s="74"/>
    </row>
  </sheetData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 7-12лет </vt:lpstr>
      <vt:lpstr>Титульный лист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2024-03-29T04:14:26Z</cp:lastPrinted>
  <dcterms:created xsi:type="dcterms:W3CDTF">2017-07-26T06:10:42Z</dcterms:created>
  <dcterms:modified xsi:type="dcterms:W3CDTF">2024-06-05T09:39:57Z</dcterms:modified>
</cp:coreProperties>
</file>